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3"/>
  <workbookPr/>
  <mc:AlternateContent xmlns:mc="http://schemas.openxmlformats.org/markup-compatibility/2006">
    <mc:Choice Requires="x15">
      <x15ac:absPath xmlns:x15ac="http://schemas.microsoft.com/office/spreadsheetml/2010/11/ac" url="https://aibyhand-my.sharepoint.com/personal/tom_aibyhand_onmicrosoft_com/Documents/2026/2026 - Seminars/2026.5.7 - Gemma 4/"/>
    </mc:Choice>
  </mc:AlternateContent>
  <xr:revisionPtr revIDLastSave="1" documentId="8_{855E653B-932C-2147-8FEE-6701B69D8415}" xr6:coauthVersionLast="47" xr6:coauthVersionMax="47" xr10:uidLastSave="{D94D4C4B-7881-F74D-B46E-72CEF327DAB1}"/>
  <bookViews>
    <workbookView xWindow="0" yWindow="680" windowWidth="34200" windowHeight="21460" xr2:uid="{85B75BF7-9DCE-CD47-AF81-E7148A105438}"/>
  </bookViews>
  <sheets>
    <sheet name="preview" sheetId="15" r:id="rId1"/>
    <sheet name="Sheet1" sheetId="14" state="hidden" r:id="rId2"/>
    <sheet name="live" sheetId="12" state="hidden" r:id="rId3"/>
    <sheet name="draft" sheetId="9" state="hidden" r:id="rId4"/>
  </sheets>
  <definedNames>
    <definedName name="FILL_LIKE">_xlfn.LAMBDA(_xlpm.a,_xlpm.s,_xlfn.MAKEARRAY(ROWS(_xlpm.a), COLUMNS(_xlpm.a), _xlfn.LAMBDA(_xlpm.r,_xlpm.c,_xlpm.s)))</definedName>
    <definedName name="MASK">_xlfn.LAMBDA(_xlpm.A,_xlpm.M,_xlop.fill,   _xlfn.LET(     _xlpm.f, IF(_xlfn.ISOMITTED(_xlpm.fill), ".", _xlpm.fill),     _xlfn.MAKEARRAY(ROWS(_xlpm.A), COLUMNS(_xlpm.A),       _xlfn.LAMBDA(_xlpm.r,_xlpm.c,         _xlfn.LET(           _xlpm.m,             IF(               ROWS(_xlpm.M)=ROWS(_xlpm.A),               INDEX(_xlpm.M,_xlpm.r,1),               IF(                 COLUMNS(_xlpm.M)=COLUMNS(_xlpm.A),                 INDEX(_xlpm.M,1,_xlpm.c),                 INDEX(_xlpm.M,_xlpm.r,_xlpm.c)               )             ),           IF(_xlpm.m=1, INDEX(_xlpm.A,_xlpm.r,_xlpm.c), _xlpm.f)         )       )     )   ) )</definedName>
    <definedName name="MMULTS">_xlfn.LAMBDA(_xlpm.A,_xlpm.B,   _xlfn.MAKEARRAY(ROWS(_xlpm.A), COLUMNS(_xlpm.B),     _xlfn.LAMBDA(_xlpm.r,_xlpm.c,       _xlfn.LET(         _xlpm.col, _xlfn.CHOOSECOLS(_xlpm.B,_xlpm.c),         IF(           AND(_xlpm.col="."),           ".",           IF(             AND(_xlpm.col=""),             "",             IF(               AND(ISNUMBER(_xlpm.col)),               SUM(INDEX(_xlpm.A,_xlpm.r,)*TRANSPOSE(_xlpm.col)),               "#ERROR"             )           )         )       )     )   ) )</definedName>
    <definedName name="_xlnm.Print_Area" localSheetId="0">preview!$A:$AX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825" i="15" l="1" a="1"/>
  <c r="W825" i="15" s="1"/>
  <c r="Q816" i="15" a="1"/>
  <c r="W779" i="15" a="1"/>
  <c r="W779" i="15" s="1"/>
  <c r="Q773" i="15" a="1"/>
  <c r="Q773" i="15" s="1"/>
  <c r="W735" i="15" a="1"/>
  <c r="E731" i="15" a="1"/>
  <c r="E731" i="15" s="1"/>
  <c r="AA731" i="15" s="1" a="1"/>
  <c r="E730" i="15" a="1"/>
  <c r="E730" i="15" s="1"/>
  <c r="E693" i="15" a="1"/>
  <c r="E692" i="15" a="1"/>
  <c r="E692" i="15" s="1"/>
  <c r="E635" i="15" a="1"/>
  <c r="E634" i="15" a="1"/>
  <c r="E634" i="15" s="1"/>
  <c r="A629" i="15"/>
  <c r="E569" i="15" a="1"/>
  <c r="E568" i="15"/>
  <c r="E568" i="15" a="1"/>
  <c r="A563" i="15"/>
  <c r="E552" i="15" a="1"/>
  <c r="E551" i="15"/>
  <c r="E551" i="15" a="1"/>
  <c r="A546" i="15"/>
  <c r="DE503" i="15"/>
  <c r="CB503" i="15"/>
  <c r="AY503" i="15"/>
  <c r="V503" i="15"/>
  <c r="CQ493" i="15" a="1"/>
  <c r="CQ493" i="15" s="1"/>
  <c r="BN493" i="15" a="1"/>
  <c r="AK493" i="15" a="1"/>
  <c r="AK493" i="15" s="1"/>
  <c r="H493" i="15" a="1"/>
  <c r="CU466" i="15" a="1"/>
  <c r="CU466" i="15" s="1"/>
  <c r="BR466" i="15" a="1"/>
  <c r="BR466" i="15" s="1"/>
  <c r="AO466" i="15" a="1"/>
  <c r="AO466" i="15" s="1"/>
  <c r="L466" i="15" a="1"/>
  <c r="L466" i="15" s="1"/>
  <c r="L421" i="15" a="1"/>
  <c r="L421" i="15" s="1"/>
  <c r="V411" i="15" a="1"/>
  <c r="V411" i="15" s="1"/>
  <c r="G394" i="15" a="1"/>
  <c r="K367" i="15" a="1"/>
  <c r="U357" i="15" a="1"/>
  <c r="U357" i="15" s="1"/>
  <c r="CY278" i="15"/>
  <c r="CY278" i="15" a="1"/>
  <c r="CY290" i="15" s="1" a="1"/>
  <c r="BI278" i="15" a="1"/>
  <c r="BI278" i="15" s="1"/>
  <c r="BI290" i="15" s="1" a="1"/>
  <c r="S278" i="15" a="1"/>
  <c r="S278" i="15" s="1"/>
  <c r="CY196" i="15" a="1"/>
  <c r="CY196" i="15" s="1"/>
  <c r="BI196" i="15" a="1"/>
  <c r="BI196" i="15" s="1"/>
  <c r="S196" i="15"/>
  <c r="S208" i="15" s="1" a="1"/>
  <c r="S196" i="15" a="1"/>
  <c r="AD165" i="15" a="1"/>
  <c r="B149" i="15" a="1"/>
  <c r="B149" i="15" s="1"/>
  <c r="E146" i="15" a="1"/>
  <c r="A139" i="15"/>
  <c r="AD130" i="15" a="1"/>
  <c r="E114" i="15"/>
  <c r="E114" i="15" a="1"/>
  <c r="AD114" i="15" s="1" a="1"/>
  <c r="A103" i="15"/>
  <c r="AF87" i="15" a="1"/>
  <c r="AF87" i="15" s="1"/>
  <c r="AA87" i="15" a="1"/>
  <c r="AA87" i="15" s="1"/>
  <c r="J87" i="15" a="1"/>
  <c r="AI87" i="15" s="1" a="1"/>
  <c r="AI87" i="15" s="1"/>
  <c r="A76" i="15"/>
  <c r="AI68" i="15" a="1"/>
  <c r="AI68" i="15" s="1"/>
  <c r="Q62" i="15"/>
  <c r="Q62" i="15" a="1"/>
  <c r="AC58" i="15" a="1"/>
  <c r="AC58" i="15" s="1"/>
  <c r="Q57" i="15"/>
  <c r="Q57" i="15" a="1"/>
  <c r="Q52" i="15"/>
  <c r="AI52" i="15" s="1" a="1"/>
  <c r="Q52" i="15" a="1"/>
  <c r="A35" i="15"/>
  <c r="B5" i="15" s="1" a="1"/>
  <c r="S96" i="14" a="1"/>
  <c r="AR100" i="14" s="1" a="1"/>
  <c r="AD91" i="14" a="1"/>
  <c r="AR63" i="14" a="1"/>
  <c r="AR63" i="14"/>
  <c r="AC59" i="14" a="1"/>
  <c r="AC59" i="14" s="1"/>
  <c r="S59" i="14" a="1"/>
  <c r="S59" i="14"/>
  <c r="AL47" i="14" s="1" a="1"/>
  <c r="AC54" i="14" a="1"/>
  <c r="S25" i="14" a="1"/>
  <c r="AR29" i="14" s="1" a="1"/>
  <c r="AR29" i="14" s="1"/>
  <c r="AB20" i="14" a="1"/>
  <c r="AB20" i="14" s="1"/>
  <c r="BA7" i="14" s="1" a="1"/>
  <c r="BA7" i="14" s="1"/>
  <c r="AA693" i="15" l="1" a="1"/>
  <c r="E693" i="15"/>
  <c r="K367" i="15"/>
  <c r="U367" i="15" s="1" a="1"/>
  <c r="U367" i="15" s="1"/>
  <c r="U380" i="15" s="1" a="1"/>
  <c r="U380" i="15" s="1"/>
  <c r="E569" i="15"/>
  <c r="AA569" i="15" s="1" a="1"/>
  <c r="E635" i="15"/>
  <c r="AA635" i="15" s="1" a="1"/>
  <c r="V421" i="15" a="1"/>
  <c r="AF426" i="15" s="1" a="1"/>
  <c r="C17" i="15"/>
  <c r="C7" i="15"/>
  <c r="C20" i="15"/>
  <c r="C10" i="15"/>
  <c r="C23" i="15"/>
  <c r="C13" i="15"/>
  <c r="C15" i="15"/>
  <c r="C16" i="15"/>
  <c r="C6" i="15"/>
  <c r="C19" i="15"/>
  <c r="C9" i="15"/>
  <c r="C22" i="15"/>
  <c r="C12" i="15"/>
  <c r="C18" i="15"/>
  <c r="C8" i="15"/>
  <c r="B5" i="15"/>
  <c r="C21" i="15"/>
  <c r="C11" i="15"/>
  <c r="C24" i="15"/>
  <c r="C14" i="15"/>
  <c r="AA693" i="15"/>
  <c r="AA731" i="15"/>
  <c r="AA819" i="15" s="1" a="1"/>
  <c r="AA819" i="15" s="1"/>
  <c r="AB225" i="15" a="1"/>
  <c r="AB225" i="15" s="1"/>
  <c r="S208" i="15"/>
  <c r="AG208" i="15" s="1" a="1"/>
  <c r="AG208" i="15" s="1"/>
  <c r="S247" i="15" a="1"/>
  <c r="S247" i="15" s="1"/>
  <c r="M231" i="15" a="1"/>
  <c r="M231" i="15" s="1"/>
  <c r="AI52" i="15"/>
  <c r="AI58" i="15" s="1" a="1"/>
  <c r="BC114" i="15" a="1"/>
  <c r="BC114" i="15" s="1"/>
  <c r="AX114" i="15" a="1"/>
  <c r="AX114" i="15" s="1"/>
  <c r="AS114" i="15" a="1"/>
  <c r="AS114" i="15" s="1"/>
  <c r="BB114" i="15" a="1"/>
  <c r="BB114" i="15" s="1"/>
  <c r="AW114" i="15" a="1"/>
  <c r="AW114" i="15" s="1"/>
  <c r="AD114" i="15"/>
  <c r="AR114" i="15" s="1" a="1"/>
  <c r="AR114" i="15" s="1"/>
  <c r="BA114" i="15" a="1"/>
  <c r="BA114" i="15" s="1"/>
  <c r="AV114" i="15" a="1"/>
  <c r="AV114" i="15" s="1"/>
  <c r="AZ114" i="15" a="1"/>
  <c r="AZ114" i="15" s="1"/>
  <c r="AU114" i="15" a="1"/>
  <c r="AU114" i="15" s="1"/>
  <c r="AY114" i="15" a="1"/>
  <c r="AY114" i="15" s="1"/>
  <c r="AT114" i="15" a="1"/>
  <c r="AT114" i="15" s="1"/>
  <c r="BS306" i="15" a="1"/>
  <c r="BS306" i="15" s="1"/>
  <c r="BI290" i="15"/>
  <c r="BW290" i="15" s="1" a="1"/>
  <c r="BW290" i="15" s="1"/>
  <c r="BS319" i="15" a="1"/>
  <c r="BS319" i="15" s="1"/>
  <c r="DJ319" i="15" a="1"/>
  <c r="DJ319" i="15" s="1"/>
  <c r="DJ306" i="15" a="1"/>
  <c r="DJ306" i="15" s="1"/>
  <c r="CY290" i="15"/>
  <c r="DM290" i="15" s="1" a="1"/>
  <c r="DM290" i="15" s="1"/>
  <c r="Z87" i="15" a="1"/>
  <c r="Z87" i="15" s="1"/>
  <c r="AE87" i="15" a="1"/>
  <c r="AE87" i="15" s="1"/>
  <c r="AD130" i="15"/>
  <c r="AR130" i="15" s="1" a="1"/>
  <c r="AR130" i="15" s="1"/>
  <c r="BI208" i="15" a="1"/>
  <c r="S290" i="15" a="1"/>
  <c r="Q816" i="15"/>
  <c r="CY208" i="15" a="1"/>
  <c r="W735" i="15"/>
  <c r="AG87" i="15" a="1"/>
  <c r="AG87" i="15" s="1"/>
  <c r="J87" i="15"/>
  <c r="X87" i="15" s="1" a="1"/>
  <c r="X87" i="15" s="1"/>
  <c r="E146" i="15"/>
  <c r="E149" i="15" s="1" a="1"/>
  <c r="BN493" i="15"/>
  <c r="E552" i="15"/>
  <c r="AA552" i="15" s="1" a="1"/>
  <c r="AA552" i="15" s="1"/>
  <c r="AB87" i="15" a="1"/>
  <c r="AB87" i="15" s="1"/>
  <c r="AC87" i="15" a="1"/>
  <c r="AC87" i="15" s="1"/>
  <c r="AH87" i="15" a="1"/>
  <c r="AH87" i="15" s="1"/>
  <c r="AD165" i="15"/>
  <c r="G394" i="15"/>
  <c r="H493" i="15"/>
  <c r="Y87" i="15" a="1"/>
  <c r="Y87" i="15" s="1"/>
  <c r="AD87" i="15" a="1"/>
  <c r="AD87" i="15" s="1"/>
  <c r="BB41" i="14" a="1"/>
  <c r="BB41" i="14" s="1"/>
  <c r="AL47" i="14"/>
  <c r="BB47" i="14" a="1"/>
  <c r="AR100" i="14"/>
  <c r="S25" i="14"/>
  <c r="AL13" i="14" s="1" a="1"/>
  <c r="AL13" i="14" s="1"/>
  <c r="BA13" i="14" s="1" a="1"/>
  <c r="AD91" i="14"/>
  <c r="BC78" i="14" s="1" a="1"/>
  <c r="BC78" i="14" s="1"/>
  <c r="AC54" i="14"/>
  <c r="S96" i="14"/>
  <c r="AL84" i="14" s="1" a="1"/>
  <c r="D10" i="15" a="1"/>
  <c r="D17" i="15" a="1"/>
  <c r="D14" i="15" a="1"/>
  <c r="D11" i="15" a="1"/>
  <c r="D8" i="15" a="1"/>
  <c r="D7" i="15" a="1"/>
  <c r="D15" i="15" a="1"/>
  <c r="D16" i="15" a="1"/>
  <c r="D23" i="15" a="1"/>
  <c r="D22" i="15" a="1"/>
  <c r="D20" i="15" a="1"/>
  <c r="D19" i="15" a="1"/>
  <c r="D18" i="15" a="1"/>
  <c r="D12" i="15" a="1"/>
  <c r="D21" i="15" a="1"/>
  <c r="D6" i="15" a="1"/>
  <c r="D9" i="15" a="1"/>
  <c r="D24" i="15" a="1"/>
  <c r="D13" i="15" a="1"/>
  <c r="AA735" i="15" l="1" a="1"/>
  <c r="AA635" i="15"/>
  <c r="AA646" i="15" s="1" a="1"/>
  <c r="AA646" i="15" s="1"/>
  <c r="AA657" i="15" s="1" a="1"/>
  <c r="AA569" i="15"/>
  <c r="AA580" i="15" s="1" a="1"/>
  <c r="AM569" i="15" a="1"/>
  <c r="AM569" i="15" s="1"/>
  <c r="W426" i="15" a="1"/>
  <c r="W426" i="15" s="1"/>
  <c r="W432" i="15" s="1" a="1"/>
  <c r="W432" i="15" s="1"/>
  <c r="U394" i="15" a="1"/>
  <c r="U394" i="15" s="1"/>
  <c r="X426" i="15" a="1"/>
  <c r="X426" i="15" s="1"/>
  <c r="X432" i="15" s="1" a="1"/>
  <c r="X432" i="15" s="1"/>
  <c r="AB426" i="15" a="1"/>
  <c r="Z426" i="15" a="1"/>
  <c r="Z426" i="15" s="1"/>
  <c r="Z432" i="15" s="1" a="1"/>
  <c r="Z432" i="15" s="1"/>
  <c r="AE426" i="15" a="1"/>
  <c r="AC426" i="15" a="1"/>
  <c r="V421" i="15"/>
  <c r="V426" i="15" s="1" a="1"/>
  <c r="V426" i="15" s="1"/>
  <c r="AA426" i="15" a="1"/>
  <c r="AG426" i="15" a="1"/>
  <c r="Y426" i="15" a="1"/>
  <c r="Y426" i="15" s="1"/>
  <c r="Y432" i="15" s="1" a="1"/>
  <c r="Y432" i="15" s="1"/>
  <c r="AD426" i="15" a="1"/>
  <c r="D22" i="15"/>
  <c r="D16" i="15"/>
  <c r="D7" i="15"/>
  <c r="D11" i="15"/>
  <c r="D17" i="15"/>
  <c r="D9" i="15"/>
  <c r="D13" i="15"/>
  <c r="D21" i="15"/>
  <c r="D18" i="15"/>
  <c r="D19" i="15"/>
  <c r="D23" i="15"/>
  <c r="D15" i="15"/>
  <c r="D8" i="15"/>
  <c r="D14" i="15"/>
  <c r="D10" i="15"/>
  <c r="D6" i="15"/>
  <c r="D24" i="15"/>
  <c r="D12" i="15"/>
  <c r="D20" i="15"/>
  <c r="AA735" i="15"/>
  <c r="AI58" i="15"/>
  <c r="AQ58" i="15" a="1"/>
  <c r="AA580" i="15"/>
  <c r="AA591" i="15" s="1" a="1"/>
  <c r="E149" i="15"/>
  <c r="AD149" i="15" s="1" a="1"/>
  <c r="AF426" i="15"/>
  <c r="AF432" i="15" s="1" a="1"/>
  <c r="AF432" i="15" s="1"/>
  <c r="C5" i="15"/>
  <c r="AC426" i="15"/>
  <c r="AC432" i="15" s="1" a="1"/>
  <c r="AC432" i="15" s="1"/>
  <c r="AG426" i="15"/>
  <c r="AG432" i="15" s="1" a="1"/>
  <c r="AG432" i="15" s="1"/>
  <c r="CS231" i="15" a="1"/>
  <c r="CY208" i="15"/>
  <c r="DM208" i="15" s="1" a="1"/>
  <c r="DM208" i="15" s="1"/>
  <c r="DJ225" i="15" a="1"/>
  <c r="DJ225" i="15" s="1"/>
  <c r="CY247" i="15" a="1"/>
  <c r="AB319" i="15" a="1"/>
  <c r="AB319" i="15" s="1"/>
  <c r="AB306" i="15" a="1"/>
  <c r="S290" i="15"/>
  <c r="AG290" i="15" s="1" a="1"/>
  <c r="AG290" i="15" s="1"/>
  <c r="BI247" i="15" a="1"/>
  <c r="BW208" i="15" a="1"/>
  <c r="BW208" i="15" s="1"/>
  <c r="BI208" i="15"/>
  <c r="BC231" i="15" a="1"/>
  <c r="BS225" i="15" a="1"/>
  <c r="BS225" i="15" s="1"/>
  <c r="AB231" i="15" a="1"/>
  <c r="BA13" i="14"/>
  <c r="BO13" i="14" s="1" a="1"/>
  <c r="BP47" i="14" a="1"/>
  <c r="BB47" i="14"/>
  <c r="AL84" i="14"/>
  <c r="BC84" i="14" s="1" a="1"/>
  <c r="BP537" i="9" a="1"/>
  <c r="BP537" i="9" s="1"/>
  <c r="BB521" i="9" a="1"/>
  <c r="BB521" i="9" s="1"/>
  <c r="BQ574" i="9" a="1"/>
  <c r="BQ574" i="9" s="1"/>
  <c r="BC558" i="9" a="1"/>
  <c r="BC558" i="9" s="1"/>
  <c r="BC574" i="9" a="1"/>
  <c r="BC574" i="9" s="1"/>
  <c r="AR574" i="9" a="1"/>
  <c r="AR574" i="9" s="1"/>
  <c r="AL569" i="9" a="1"/>
  <c r="AL569" i="9" s="1"/>
  <c r="AD570" i="9" a="1"/>
  <c r="AD570" i="9" s="1"/>
  <c r="AL558" i="9" a="1"/>
  <c r="AL558" i="9" s="1"/>
  <c r="BB537" i="9" a="1"/>
  <c r="BB537" i="9" s="1"/>
  <c r="AR537" i="9" a="1"/>
  <c r="AR537" i="9" s="1"/>
  <c r="AL531" i="9" a="1"/>
  <c r="AL531" i="9" s="1"/>
  <c r="AL521" i="9" a="1"/>
  <c r="AL521" i="9" s="1"/>
  <c r="AD565" i="9" a="1"/>
  <c r="AC533" i="9" a="1"/>
  <c r="AC533" i="9" s="1"/>
  <c r="AC528" i="9" a="1"/>
  <c r="S499" i="9" a="1"/>
  <c r="AR503" i="9" s="1" a="1"/>
  <c r="AR503" i="9" s="1"/>
  <c r="AB494" i="9" a="1"/>
  <c r="AB494" i="9" s="1"/>
  <c r="BA481" i="9" s="1" a="1"/>
  <c r="BA481" i="9" s="1"/>
  <c r="BQ467" i="9" a="1"/>
  <c r="BQ467" i="9" s="1"/>
  <c r="AR467" i="9" a="1"/>
  <c r="AR467" i="9" s="1"/>
  <c r="BC451" i="9" a="1"/>
  <c r="BC451" i="9" s="1"/>
  <c r="BC445" i="9" a="1"/>
  <c r="BC445" i="9" s="1"/>
  <c r="AL451" i="9" a="1"/>
  <c r="AL451" i="9" s="1"/>
  <c r="S463" i="9" a="1"/>
  <c r="S463" i="9" s="1"/>
  <c r="AD458" i="9" a="1"/>
  <c r="AD458" i="9" s="1"/>
  <c r="AC426" i="9" a="1"/>
  <c r="AC426" i="9" s="1"/>
  <c r="AC421" i="9" a="1"/>
  <c r="AC421" i="9" s="1"/>
  <c r="S426" i="9" a="1"/>
  <c r="AR430" i="9" s="1" a="1"/>
  <c r="S392" i="9" a="1"/>
  <c r="S392" i="9" s="1"/>
  <c r="AL380" i="9" s="1" a="1"/>
  <c r="AL380" i="9" s="1"/>
  <c r="BA380" i="9" s="1" a="1"/>
  <c r="BA380" i="9" s="1"/>
  <c r="AB387" i="9" a="1"/>
  <c r="AB387" i="9" s="1"/>
  <c r="BA374" i="9" s="1" a="1"/>
  <c r="BA374" i="9" s="1"/>
  <c r="AC355" i="9" a="1"/>
  <c r="BA359" i="9" s="1" a="1"/>
  <c r="BA359" i="9" s="1"/>
  <c r="S355" i="9" a="1"/>
  <c r="S355" i="9" s="1"/>
  <c r="AL343" i="9" s="1" a="1"/>
  <c r="AL343" i="9" s="1"/>
  <c r="BB337" i="9" a="1"/>
  <c r="BB337" i="9" s="1"/>
  <c r="AC350" i="9" a="1"/>
  <c r="AC350" i="9" s="1"/>
  <c r="BA337" i="9" s="1" a="1"/>
  <c r="BA337" i="9" s="1"/>
  <c r="S350" i="9" a="1"/>
  <c r="S350" i="9" s="1"/>
  <c r="AG318" i="9" a="1"/>
  <c r="AG318" i="9" s="1"/>
  <c r="AL317" i="9" s="1" a="1"/>
  <c r="AL317" i="9" s="1"/>
  <c r="AG313" i="9" a="1"/>
  <c r="AG313" i="9" s="1"/>
  <c r="AE318" i="9" a="1"/>
  <c r="AE318" i="9" s="1"/>
  <c r="AL316" i="9" s="1" a="1"/>
  <c r="AL316" i="9" s="1"/>
  <c r="AE313" i="9" a="1"/>
  <c r="AE313" i="9" s="1"/>
  <c r="AC318" i="9" a="1"/>
  <c r="AC318" i="9" s="1"/>
  <c r="AL315" i="9" s="1" a="1"/>
  <c r="AL315" i="9" s="1"/>
  <c r="AC313" i="9" a="1"/>
  <c r="AC313" i="9" s="1"/>
  <c r="BA300" i="9" s="1" a="1"/>
  <c r="BA300" i="9" s="1"/>
  <c r="S318" i="9" a="1"/>
  <c r="S318" i="9" s="1"/>
  <c r="AL306" i="9" s="1" a="1"/>
  <c r="AL306" i="9" s="1"/>
  <c r="S313" i="9" a="1"/>
  <c r="S313" i="9" s="1"/>
  <c r="AK232" i="9" a="1"/>
  <c r="AK232" i="9" s="1"/>
  <c r="Y207" i="9" a="1"/>
  <c r="Y207" i="9" s="1"/>
  <c r="Y208" i="9" a="1"/>
  <c r="Y208" i="9" s="1"/>
  <c r="AQ240" i="9" a="1"/>
  <c r="AQ240" i="9" s="1"/>
  <c r="Y219" i="9" a="1"/>
  <c r="Y219" i="9" s="1"/>
  <c r="D5" i="15" a="1"/>
  <c r="AM635" i="15" l="1" a="1"/>
  <c r="AM635" i="15" s="1"/>
  <c r="AA426" i="15"/>
  <c r="AA432" i="15" s="1" a="1"/>
  <c r="AA432" i="15" s="1"/>
  <c r="DE504" i="15" a="1"/>
  <c r="DE504" i="15" s="1"/>
  <c r="AY504" i="15" a="1"/>
  <c r="AY504" i="15" s="1"/>
  <c r="AD426" i="15"/>
  <c r="AD432" i="15" s="1" a="1"/>
  <c r="AD432" i="15" s="1"/>
  <c r="AB426" i="15"/>
  <c r="AB432" i="15" s="1" a="1"/>
  <c r="AB432" i="15" s="1"/>
  <c r="CB504" i="15" a="1"/>
  <c r="CB504" i="15" s="1"/>
  <c r="AE426" i="15"/>
  <c r="AE432" i="15" s="1" a="1"/>
  <c r="AE432" i="15" s="1"/>
  <c r="D5" i="15"/>
  <c r="AZ149" i="15" a="1"/>
  <c r="AZ149" i="15" s="1"/>
  <c r="AU149" i="15" a="1"/>
  <c r="AU149" i="15" s="1"/>
  <c r="AY149" i="15" a="1"/>
  <c r="AY149" i="15" s="1"/>
  <c r="AT149" i="15" a="1"/>
  <c r="AT149" i="15" s="1"/>
  <c r="BC149" i="15" a="1"/>
  <c r="BC149" i="15" s="1"/>
  <c r="AS149" i="15" a="1"/>
  <c r="AS149" i="15" s="1"/>
  <c r="BB149" i="15" a="1"/>
  <c r="BB149" i="15" s="1"/>
  <c r="AD149" i="15"/>
  <c r="AR149" i="15" s="1" a="1"/>
  <c r="AR149" i="15" s="1"/>
  <c r="BA149" i="15" a="1"/>
  <c r="BA149" i="15" s="1"/>
  <c r="AV149" i="15" a="1"/>
  <c r="AV149" i="15" s="1"/>
  <c r="AX149" i="15" a="1"/>
  <c r="AX149" i="15" s="1"/>
  <c r="AW149" i="15" a="1"/>
  <c r="AW149" i="15" s="1"/>
  <c r="AA657" i="15"/>
  <c r="AM657" i="15" s="1" a="1"/>
  <c r="AA591" i="15"/>
  <c r="AM591" i="15" s="1" a="1"/>
  <c r="CY247" i="15"/>
  <c r="BC231" i="15"/>
  <c r="BS231" i="15" s="1" a="1"/>
  <c r="S341" i="15" a="1"/>
  <c r="S341" i="15" s="1"/>
  <c r="AB306" i="15"/>
  <c r="CS231" i="15"/>
  <c r="DJ231" i="15" s="1" a="1"/>
  <c r="BI247" i="15"/>
  <c r="AZ58" i="15" a="1"/>
  <c r="AZ58" i="15" s="1"/>
  <c r="BD58" i="15" a="1"/>
  <c r="BD58" i="15" s="1"/>
  <c r="AQ58" i="15"/>
  <c r="AY58" i="15" s="1" a="1"/>
  <c r="AY58" i="15" s="1"/>
  <c r="BC58" i="15" a="1"/>
  <c r="BC58" i="15" s="1"/>
  <c r="BB58" i="15" a="1"/>
  <c r="BB58" i="15" s="1"/>
  <c r="BA58" i="15" a="1"/>
  <c r="BA58" i="15" s="1"/>
  <c r="V432" i="15" a="1"/>
  <c r="V432" i="15" s="1"/>
  <c r="AP231" i="15" a="1"/>
  <c r="AB231" i="15"/>
  <c r="BC84" i="14"/>
  <c r="BQ84" i="14" a="1"/>
  <c r="BO13" i="14"/>
  <c r="BO29" i="14" a="1"/>
  <c r="BO29" i="14" s="1"/>
  <c r="BP47" i="14"/>
  <c r="BP63" i="14" s="1" a="1"/>
  <c r="BP63" i="14" s="1"/>
  <c r="S499" i="9"/>
  <c r="AL487" i="9" s="1" a="1"/>
  <c r="AL487" i="9" s="1"/>
  <c r="BA487" i="9" s="1" a="1"/>
  <c r="AD565" i="9"/>
  <c r="BC552" i="9" s="1" a="1"/>
  <c r="BC552" i="9" s="1"/>
  <c r="AC528" i="9"/>
  <c r="BB515" i="9" s="1" a="1"/>
  <c r="BB515" i="9" s="1"/>
  <c r="BQ451" i="9" a="1"/>
  <c r="BQ451" i="9" s="1"/>
  <c r="BB300" i="9" a="1"/>
  <c r="BB300" i="9" s="1"/>
  <c r="AR430" i="9"/>
  <c r="BB306" i="9" a="1"/>
  <c r="BB306" i="9" s="1"/>
  <c r="BA306" i="9" a="1"/>
  <c r="BA306" i="9" s="1"/>
  <c r="AR396" i="9" a="1"/>
  <c r="AR396" i="9" s="1"/>
  <c r="AR322" i="9" a="1"/>
  <c r="AR322" i="9" s="1"/>
  <c r="BC300" i="9" a="1"/>
  <c r="BA322" i="9" a="1"/>
  <c r="BA322" i="9" s="1"/>
  <c r="BB322" i="9" a="1"/>
  <c r="BB322" i="9" s="1"/>
  <c r="AR359" i="9" a="1"/>
  <c r="AR359" i="9" s="1"/>
  <c r="BB408" i="9" a="1"/>
  <c r="BB408" i="9" s="1"/>
  <c r="BC322" i="9" a="1"/>
  <c r="BC322" i="9" s="1"/>
  <c r="S426" i="9"/>
  <c r="AL414" i="9" s="1" a="1"/>
  <c r="BB359" i="9" a="1"/>
  <c r="BB359" i="9" s="1"/>
  <c r="BC337" i="9" a="1"/>
  <c r="AC355" i="9"/>
  <c r="AL352" i="9" s="1" a="1"/>
  <c r="AL352" i="9" s="1"/>
  <c r="BA343" i="9" s="1" a="1"/>
  <c r="AR337" i="9" a="1"/>
  <c r="AR337" i="9" s="1"/>
  <c r="BC359" i="9" a="1"/>
  <c r="BC359" i="9" s="1"/>
  <c r="BP306" i="9" a="1"/>
  <c r="BO306" i="9" a="1"/>
  <c r="AR300" i="9" a="1"/>
  <c r="AR300" i="9" s="1"/>
  <c r="AT219" i="9" a="1"/>
  <c r="AT219" i="9" s="1"/>
  <c r="BG208" i="9" a="1"/>
  <c r="BG208" i="9" s="1"/>
  <c r="B165" i="9" a="1"/>
  <c r="B165" i="9" s="1"/>
  <c r="E162" i="9" a="1"/>
  <c r="E162" i="9" s="1"/>
  <c r="AD181" i="9" a="1"/>
  <c r="AD141" i="9" a="1"/>
  <c r="AD141" i="9" s="1"/>
  <c r="E125" i="9" a="1"/>
  <c r="E125" i="9" s="1"/>
  <c r="V99" i="9" a="1"/>
  <c r="V99" i="9" s="1"/>
  <c r="Q58" i="9" a="1"/>
  <c r="Q58" i="9" s="1"/>
  <c r="AI64" i="9" s="1" a="1"/>
  <c r="Q53" i="9" a="1"/>
  <c r="Q53" i="9" s="1"/>
  <c r="AC54" i="9" s="1" a="1"/>
  <c r="Q48" i="9" a="1"/>
  <c r="Q48" i="9" s="1"/>
  <c r="AI48" i="9" s="1" a="1"/>
  <c r="AI48" i="9" s="1"/>
  <c r="A31" i="9"/>
  <c r="V438" i="15" l="1" a="1"/>
  <c r="DE450" i="15" s="1" a="1"/>
  <c r="DE450" i="15" s="1"/>
  <c r="DE456" i="15" s="1" a="1"/>
  <c r="DE456" i="15" s="1"/>
  <c r="DE466" i="15" s="1" a="1"/>
  <c r="V504" i="15" a="1"/>
  <c r="V504" i="15" s="1"/>
  <c r="BS231" i="15"/>
  <c r="CG231" i="15" a="1"/>
  <c r="DJ231" i="15"/>
  <c r="DX231" i="15" s="1" a="1"/>
  <c r="AM657" i="15"/>
  <c r="AA669" i="15" s="1" a="1"/>
  <c r="AR165" i="15" a="1"/>
  <c r="AR165" i="15" s="1"/>
  <c r="AM591" i="15"/>
  <c r="AA603" i="15" s="1" a="1"/>
  <c r="M325" i="15" a="1"/>
  <c r="M325" i="15" s="1"/>
  <c r="AB325" i="15" s="1" a="1"/>
  <c r="BI306" i="15" a="1"/>
  <c r="AP231" i="15"/>
  <c r="AP247" i="15" s="1" a="1"/>
  <c r="AP247" i="15" s="1"/>
  <c r="AY68" i="15" a="1"/>
  <c r="AY68" i="15" s="1"/>
  <c r="BQ84" i="14"/>
  <c r="BQ100" i="14" a="1"/>
  <c r="BQ100" i="14" s="1"/>
  <c r="BA487" i="9"/>
  <c r="BO487" i="9" s="1" a="1"/>
  <c r="BC300" i="9"/>
  <c r="BC306" i="9" a="1"/>
  <c r="BC306" i="9" s="1"/>
  <c r="BQ306" i="9" s="1" a="1"/>
  <c r="AL414" i="9"/>
  <c r="BB414" i="9" a="1"/>
  <c r="BA343" i="9"/>
  <c r="BO343" i="9" s="1" a="1"/>
  <c r="BC337" i="9"/>
  <c r="BC343" i="9" a="1"/>
  <c r="BC343" i="9" s="1"/>
  <c r="BQ343" i="9" s="1" a="1"/>
  <c r="BB343" i="9" a="1"/>
  <c r="BO306" i="9"/>
  <c r="BO322" i="9" s="1" a="1"/>
  <c r="BO322" i="9" s="1"/>
  <c r="BP306" i="9"/>
  <c r="BP322" i="9" s="1" a="1"/>
  <c r="BP322" i="9" s="1"/>
  <c r="BG222" i="9" a="1"/>
  <c r="AT240" i="9" a="1"/>
  <c r="E165" i="9" a="1"/>
  <c r="E165" i="9" s="1"/>
  <c r="AD181" i="9"/>
  <c r="AD125" i="9" a="1"/>
  <c r="AV125" i="9" s="1" a="1"/>
  <c r="AV125" i="9" s="1"/>
  <c r="AT99" i="9" a="1"/>
  <c r="AT99" i="9" s="1"/>
  <c r="AU99" i="9" a="1"/>
  <c r="AU99" i="9" s="1"/>
  <c r="AJ99" i="9" a="1"/>
  <c r="AJ99" i="9" s="1"/>
  <c r="AC54" i="9"/>
  <c r="AI54" i="9" s="1" a="1"/>
  <c r="AI64" i="9"/>
  <c r="AY450" i="15" l="1" a="1"/>
  <c r="AY450" i="15" s="1"/>
  <c r="AY456" i="15" s="1" a="1"/>
  <c r="AY456" i="15" s="1"/>
  <c r="AY466" i="15" s="1" a="1"/>
  <c r="AY466" i="15" s="1"/>
  <c r="AY479" i="15" s="1" a="1"/>
  <c r="AY479" i="15" s="1"/>
  <c r="AY493" i="15" s="1" a="1"/>
  <c r="V438" i="15"/>
  <c r="V450" i="15" s="1" a="1"/>
  <c r="V450" i="15" s="1"/>
  <c r="V456" i="15" s="1" a="1"/>
  <c r="V456" i="15" s="1"/>
  <c r="V466" i="15" s="1" a="1"/>
  <c r="V466" i="15" s="1"/>
  <c r="V479" i="15" s="1" a="1"/>
  <c r="V479" i="15" s="1"/>
  <c r="V493" i="15" s="1" a="1"/>
  <c r="CB450" i="15" a="1"/>
  <c r="CB450" i="15" s="1"/>
  <c r="CB456" i="15" s="1" a="1"/>
  <c r="CB456" i="15" s="1"/>
  <c r="CB466" i="15" s="1" a="1"/>
  <c r="CB466" i="15" s="1"/>
  <c r="AA669" i="15"/>
  <c r="AA680" i="15" s="1" a="1"/>
  <c r="DX231" i="15"/>
  <c r="DX247" i="15" a="1"/>
  <c r="DX247" i="15" s="1"/>
  <c r="AA603" i="15"/>
  <c r="AA614" i="15" s="1" a="1"/>
  <c r="BI306" i="15"/>
  <c r="BI341" i="15" a="1"/>
  <c r="AB325" i="15"/>
  <c r="AP325" i="15" s="1" a="1"/>
  <c r="DE466" i="15"/>
  <c r="DE479" i="15" s="1" a="1"/>
  <c r="DE479" i="15" s="1"/>
  <c r="DE493" i="15" s="1" a="1"/>
  <c r="CG231" i="15"/>
  <c r="CG247" i="15" s="1" a="1"/>
  <c r="CG247" i="15" s="1"/>
  <c r="BQ558" i="9" a="1"/>
  <c r="BO487" i="9"/>
  <c r="BO503" i="9" a="1"/>
  <c r="BO503" i="9" s="1"/>
  <c r="BP521" i="9" a="1"/>
  <c r="BB414" i="9"/>
  <c r="BP414" i="9" a="1"/>
  <c r="BO380" i="9" a="1"/>
  <c r="BQ343" i="9"/>
  <c r="BQ359" i="9" a="1"/>
  <c r="BQ359" i="9" s="1"/>
  <c r="BB343" i="9"/>
  <c r="BP343" i="9" a="1"/>
  <c r="BO343" i="9"/>
  <c r="BO359" i="9" a="1"/>
  <c r="BO359" i="9" s="1"/>
  <c r="BQ306" i="9"/>
  <c r="BQ322" i="9" s="1" a="1"/>
  <c r="BQ322" i="9" s="1"/>
  <c r="BG222" i="9"/>
  <c r="AT240" i="9"/>
  <c r="AD165" i="9" a="1"/>
  <c r="AZ165" i="9" s="1" a="1"/>
  <c r="AZ165" i="9" s="1"/>
  <c r="BA125" i="9" a="1"/>
  <c r="BA125" i="9" s="1"/>
  <c r="BC125" i="9" a="1"/>
  <c r="BC125" i="9" s="1"/>
  <c r="AW125" i="9" a="1"/>
  <c r="AW125" i="9" s="1"/>
  <c r="AZ125" i="9" a="1"/>
  <c r="AZ125" i="9" s="1"/>
  <c r="AU125" i="9" a="1"/>
  <c r="AU125" i="9" s="1"/>
  <c r="AY125" i="9" a="1"/>
  <c r="AY125" i="9" s="1"/>
  <c r="AT125" i="9" a="1"/>
  <c r="AT125" i="9" s="1"/>
  <c r="BB125" i="9" a="1"/>
  <c r="BB125" i="9" s="1"/>
  <c r="AS125" i="9" a="1"/>
  <c r="AS125" i="9" s="1"/>
  <c r="AD125" i="9"/>
  <c r="AR125" i="9" s="1" a="1"/>
  <c r="AR125" i="9" s="1"/>
  <c r="AX125" i="9" a="1"/>
  <c r="AX125" i="9" s="1"/>
  <c r="AO99" i="9" a="1"/>
  <c r="AO99" i="9" s="1"/>
  <c r="AR99" i="9" a="1"/>
  <c r="AR99" i="9" s="1"/>
  <c r="AQ99" i="9" a="1"/>
  <c r="AQ99" i="9" s="1"/>
  <c r="AM99" i="9" a="1"/>
  <c r="AM99" i="9" s="1"/>
  <c r="AS99" i="9" a="1"/>
  <c r="AS99" i="9" s="1"/>
  <c r="AN99" i="9" a="1"/>
  <c r="AN99" i="9" s="1"/>
  <c r="AK99" i="9" a="1"/>
  <c r="AK99" i="9" s="1"/>
  <c r="AP99" i="9" a="1"/>
  <c r="AP99" i="9" s="1"/>
  <c r="AL99" i="9" a="1"/>
  <c r="AL99" i="9" s="1"/>
  <c r="AI54" i="9"/>
  <c r="AQ54" i="9" s="1" a="1"/>
  <c r="CB479" i="15" l="1" a="1"/>
  <c r="CB479" i="15" s="1"/>
  <c r="CB493" i="15" s="1" a="1"/>
  <c r="CB493" i="15" s="1"/>
  <c r="CB506" i="15" s="1" a="1"/>
  <c r="AA680" i="15"/>
  <c r="AM680" i="15" a="1"/>
  <c r="DE493" i="15"/>
  <c r="DE506" i="15" s="1" a="1"/>
  <c r="AA614" i="15"/>
  <c r="AM614" i="15" s="1" a="1"/>
  <c r="AM614" i="15" s="1"/>
  <c r="AP325" i="15"/>
  <c r="AP341" i="15" s="1" a="1"/>
  <c r="AP341" i="15" s="1"/>
  <c r="CY306" i="15" a="1"/>
  <c r="BC325" i="15" a="1"/>
  <c r="AY493" i="15"/>
  <c r="AY506" i="15" s="1" a="1"/>
  <c r="BI341" i="15"/>
  <c r="V493" i="15"/>
  <c r="V506" i="15" s="1" a="1"/>
  <c r="BP521" i="9"/>
  <c r="BQ558" i="9"/>
  <c r="BP414" i="9"/>
  <c r="BP430" i="9" a="1"/>
  <c r="BP430" i="9" s="1"/>
  <c r="BO380" i="9"/>
  <c r="BO396" i="9" a="1"/>
  <c r="BO396" i="9" s="1"/>
  <c r="BP343" i="9"/>
  <c r="BP359" i="9" s="1" a="1"/>
  <c r="BP359" i="9" s="1"/>
  <c r="AT222" i="9" a="1"/>
  <c r="AT222" i="9" s="1"/>
  <c r="AT232" i="9" a="1"/>
  <c r="BG240" i="9" a="1"/>
  <c r="BG240" i="9" s="1"/>
  <c r="BB165" i="9" a="1"/>
  <c r="BB165" i="9" s="1"/>
  <c r="AD165" i="9"/>
  <c r="AR165" i="9" s="1" a="1"/>
  <c r="AR165" i="9" s="1"/>
  <c r="AW165" i="9" a="1"/>
  <c r="AW165" i="9" s="1"/>
  <c r="BC165" i="9" a="1"/>
  <c r="BC165" i="9" s="1"/>
  <c r="AY165" i="9" a="1"/>
  <c r="AY165" i="9" s="1"/>
  <c r="AU165" i="9" a="1"/>
  <c r="AU165" i="9" s="1"/>
  <c r="AS165" i="9" a="1"/>
  <c r="AS165" i="9" s="1"/>
  <c r="AX165" i="9" a="1"/>
  <c r="AX165" i="9" s="1"/>
  <c r="AV165" i="9" a="1"/>
  <c r="AV165" i="9" s="1"/>
  <c r="AT165" i="9" a="1"/>
  <c r="AT165" i="9" s="1"/>
  <c r="BA165" i="9" a="1"/>
  <c r="BA165" i="9" s="1"/>
  <c r="AR141" i="9" a="1"/>
  <c r="AR141" i="9" s="1"/>
  <c r="BB54" i="9" a="1"/>
  <c r="BB54" i="9" s="1"/>
  <c r="AZ54" i="9" a="1"/>
  <c r="AZ54" i="9" s="1"/>
  <c r="BD54" i="9" a="1"/>
  <c r="BD54" i="9" s="1"/>
  <c r="BC54" i="9" a="1"/>
  <c r="BC54" i="9" s="1"/>
  <c r="BA54" i="9" a="1"/>
  <c r="BA54" i="9" s="1"/>
  <c r="AQ54" i="9"/>
  <c r="AY54" i="9" s="1" a="1"/>
  <c r="AY54" i="9" s="1"/>
  <c r="AY506" i="15" l="1"/>
  <c r="AY517" i="15" a="1"/>
  <c r="AY517" i="15" s="1"/>
  <c r="CB506" i="15"/>
  <c r="CB517" i="15" s="1" a="1"/>
  <c r="CB517" i="15" s="1"/>
  <c r="BC325" i="15"/>
  <c r="BS325" i="15" s="1" a="1"/>
  <c r="CY341" i="15" a="1"/>
  <c r="CY306" i="15"/>
  <c r="CS325" i="15" s="1" a="1"/>
  <c r="V506" i="15"/>
  <c r="V517" i="15" s="1" a="1"/>
  <c r="DE506" i="15"/>
  <c r="DE517" i="15" s="1" a="1"/>
  <c r="DE517" i="15" s="1"/>
  <c r="AM680" i="15"/>
  <c r="AM693" i="15" s="1" a="1"/>
  <c r="AT232" i="9"/>
  <c r="AT237" i="9" s="1" a="1"/>
  <c r="AT237" i="9" s="1"/>
  <c r="AR181" i="9" a="1"/>
  <c r="AR181" i="9" s="1"/>
  <c r="AY64" i="9" a="1"/>
  <c r="AY64" i="9" s="1"/>
  <c r="BS325" i="15" l="1"/>
  <c r="CG325" i="15" s="1" a="1"/>
  <c r="V517" i="15"/>
  <c r="V529" i="15" s="1" a="1"/>
  <c r="V529" i="15" s="1"/>
  <c r="CS325" i="15"/>
  <c r="DJ325" i="15" s="1" a="1"/>
  <c r="AM693" i="15"/>
  <c r="AA704" i="15" s="1" a="1"/>
  <c r="CY341" i="15"/>
  <c r="H150" i="12" a="1"/>
  <c r="H150" i="12" s="1"/>
  <c r="H215" i="12" a="1"/>
  <c r="H215" i="12" s="1"/>
  <c r="A208" i="12"/>
  <c r="A197" i="12"/>
  <c r="L192" i="12" a="1"/>
  <c r="L192" i="12" s="1"/>
  <c r="L199" i="12" s="1"/>
  <c r="J192" i="12" a="1"/>
  <c r="J192" i="12" s="1"/>
  <c r="J199" i="12" s="1"/>
  <c r="F191" i="12"/>
  <c r="E191" i="12"/>
  <c r="D191" i="12"/>
  <c r="C191" i="12"/>
  <c r="H191" i="12" s="1" a="1"/>
  <c r="H191" i="12" s="1"/>
  <c r="A184" i="12"/>
  <c r="A171" i="12"/>
  <c r="H164" i="12" a="1"/>
  <c r="H164" i="12" s="1"/>
  <c r="A157" i="12"/>
  <c r="A143" i="12"/>
  <c r="A128" i="12"/>
  <c r="A114" i="12"/>
  <c r="A100" i="12"/>
  <c r="A86" i="12"/>
  <c r="A51" i="12"/>
  <c r="A23" i="12"/>
  <c r="B5" i="12" a="1"/>
  <c r="A87" i="9"/>
  <c r="A24" i="9"/>
  <c r="A189" i="9"/>
  <c r="A203" i="9"/>
  <c r="B5" i="9" a="1"/>
  <c r="C15" i="9" s="1"/>
  <c r="D16" i="9" a="1"/>
  <c r="D17" i="9" a="1"/>
  <c r="D14" i="9" a="1"/>
  <c r="D12" i="9" a="1"/>
  <c r="D15" i="9" a="1"/>
  <c r="D18" i="9" a="1"/>
  <c r="D10" i="9" a="1"/>
  <c r="D9" i="9" a="1"/>
  <c r="D11" i="9" a="1"/>
  <c r="D17" i="12" a="1"/>
  <c r="D13" i="9" a="1"/>
  <c r="DX325" i="15" l="1" a="1"/>
  <c r="DJ325" i="15"/>
  <c r="CG325" i="15"/>
  <c r="CG341" i="15" a="1"/>
  <c r="CG341" i="15" s="1"/>
  <c r="AA704" i="15"/>
  <c r="AA715" i="15" s="1" a="1"/>
  <c r="C16" i="9"/>
  <c r="C18" i="9"/>
  <c r="C17" i="9"/>
  <c r="D17" i="12"/>
  <c r="C11" i="12"/>
  <c r="C9" i="12"/>
  <c r="C13" i="12"/>
  <c r="C10" i="12"/>
  <c r="B5" i="12"/>
  <c r="C8" i="12"/>
  <c r="C18" i="12"/>
  <c r="C15" i="12"/>
  <c r="C12" i="12"/>
  <c r="C7" i="12"/>
  <c r="C17" i="12"/>
  <c r="C6" i="12"/>
  <c r="C16" i="12"/>
  <c r="C14" i="12"/>
  <c r="D17" i="9"/>
  <c r="D16" i="9"/>
  <c r="D18" i="9"/>
  <c r="C9" i="9"/>
  <c r="C10" i="9"/>
  <c r="C11" i="9"/>
  <c r="C12" i="9"/>
  <c r="C13" i="9"/>
  <c r="C14" i="9"/>
  <c r="D14" i="9"/>
  <c r="D15" i="9"/>
  <c r="D13" i="9"/>
  <c r="D12" i="9"/>
  <c r="D11" i="9"/>
  <c r="D10" i="9"/>
  <c r="D9" i="9"/>
  <c r="B5" i="9"/>
  <c r="C7" i="9"/>
  <c r="C6" i="9"/>
  <c r="C8" i="9"/>
  <c r="D9" i="12" a="1"/>
  <c r="D12" i="12" a="1"/>
  <c r="D14" i="12" a="1"/>
  <c r="D7" i="9" a="1"/>
  <c r="D15" i="12" a="1"/>
  <c r="D6" i="12" a="1"/>
  <c r="D11" i="12" a="1"/>
  <c r="D10" i="12" a="1"/>
  <c r="D7" i="12" a="1"/>
  <c r="D13" i="12" a="1"/>
  <c r="D18" i="12" a="1"/>
  <c r="D6" i="9" a="1"/>
  <c r="D16" i="12" a="1"/>
  <c r="D8" i="9" a="1"/>
  <c r="D8" i="12" a="1"/>
  <c r="AA715" i="15" l="1"/>
  <c r="AM715" i="15" s="1" a="1"/>
  <c r="DX325" i="15"/>
  <c r="DX341" i="15" a="1"/>
  <c r="DX341" i="15" s="1"/>
  <c r="D9" i="12"/>
  <c r="D13" i="12"/>
  <c r="D18" i="12"/>
  <c r="D15" i="12"/>
  <c r="D16" i="12"/>
  <c r="D7" i="12"/>
  <c r="D6" i="12"/>
  <c r="D8" i="12"/>
  <c r="D14" i="12"/>
  <c r="D10" i="12"/>
  <c r="D11" i="12"/>
  <c r="D12" i="12"/>
  <c r="C5" i="12"/>
  <c r="D6" i="9"/>
  <c r="D7" i="9"/>
  <c r="D8" i="9"/>
  <c r="C5" i="9"/>
  <c r="D5" i="12" a="1"/>
  <c r="D5" i="9" a="1"/>
  <c r="AM715" i="15" l="1"/>
  <c r="AM735" i="15" a="1"/>
  <c r="D5" i="12"/>
  <c r="D5" i="9"/>
  <c r="AM735" i="15" l="1"/>
  <c r="AA747" i="15" s="1" a="1"/>
  <c r="AA747" i="15" l="1"/>
  <c r="AA758" i="15" a="1"/>
  <c r="AA758" i="15" l="1"/>
  <c r="AM758" i="15" s="1" a="1"/>
  <c r="AM758" i="15" s="1"/>
  <c r="AA773" i="15" l="1" a="1"/>
  <c r="AA773" i="15" l="1"/>
  <c r="AA779" i="15" a="1"/>
  <c r="AA779" i="15" l="1"/>
  <c r="AM779" i="15" s="1" a="1"/>
  <c r="AM779" i="15" l="1"/>
  <c r="AA791" i="15" s="1" a="1"/>
  <c r="AA791" i="15" l="1"/>
  <c r="AA802" i="15" a="1"/>
  <c r="AA802" i="15" l="1"/>
  <c r="AM802" i="15" s="1" a="1"/>
  <c r="AM802" i="15" s="1"/>
  <c r="AA816" i="15" a="1"/>
  <c r="AA816" i="15" l="1"/>
  <c r="AA822" i="15" s="1" a="1"/>
  <c r="AA822" i="15" l="1"/>
  <c r="AA825" i="15" a="1"/>
  <c r="AA825" i="15" l="1"/>
  <c r="AM825" i="15" s="1" a="1"/>
  <c r="AM825" i="15" l="1"/>
  <c r="AA837" i="15" s="1" a="1"/>
  <c r="AA837" i="15" l="1"/>
  <c r="AA848" i="15" s="1" a="1"/>
  <c r="AA848" i="15" l="1"/>
  <c r="AM848" i="15" s="1" a="1"/>
  <c r="AM848" i="15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<sst xmlns="http://schemas.openxmlformats.org/spreadsheetml/2006/main" count="2653" uniqueCount="132">
  <si>
    <t>↓</t>
  </si>
  <si>
    <t>Frontier AI Seminar by Prof. Tom Yeh</t>
  </si>
  <si>
    <t>Table of Content</t>
  </si>
  <si>
    <t>→</t>
  </si>
  <si>
    <t>why zoom?</t>
  </si>
  <si>
    <t>classroom</t>
  </si>
  <si>
    <t>chat:</t>
  </si>
  <si>
    <t>first time: type 1</t>
  </si>
  <si>
    <t>2nd time: type 2</t>
  </si>
  <si>
    <t>3 or more: type 3</t>
  </si>
  <si>
    <t>(if over 1000, Youtube stream, the room is full. Open up YoutTube for overflow)</t>
  </si>
  <si>
    <t>!!!!!!START RECORDING!!!!!!</t>
  </si>
  <si>
    <t># Interview</t>
  </si>
  <si>
    <t>place to study math, algorithms, architecture behind frontier AI models</t>
  </si>
  <si>
    <t>Matrix Multiplication</t>
  </si>
  <si>
    <t># Convention</t>
  </si>
  <si>
    <t># Combine Rows</t>
  </si>
  <si>
    <t># Combine Columns</t>
  </si>
  <si>
    <t># Expand Rows</t>
  </si>
  <si>
    <t># Expand Columns</t>
  </si>
  <si>
    <t># AI by Hand</t>
  </si>
  <si>
    <t>big</t>
  </si>
  <si>
    <t>red</t>
  </si>
  <si>
    <t>round</t>
  </si>
  <si>
    <t>juicy</t>
  </si>
  <si>
    <t># Dot Product</t>
  </si>
  <si>
    <t># Feature</t>
  </si>
  <si>
    <t># Activation</t>
  </si>
  <si>
    <t>Threshold</t>
  </si>
  <si>
    <t>&gt;</t>
  </si>
  <si>
    <t># Sharding</t>
  </si>
  <si>
    <t>activation</t>
  </si>
  <si>
    <t>a1</t>
  </si>
  <si>
    <t>a2</t>
  </si>
  <si>
    <t>b1</t>
  </si>
  <si>
    <t>b2</t>
  </si>
  <si>
    <t>a3</t>
  </si>
  <si>
    <t>a4</t>
  </si>
  <si>
    <t>a5</t>
  </si>
  <si>
    <t>b3</t>
  </si>
  <si>
    <t>b4</t>
  </si>
  <si>
    <t># Formula</t>
  </si>
  <si>
    <t># Outer Product</t>
  </si>
  <si>
    <t>"I started the book in early 2021, right after losing my life savings on a startup I co-founded. (We have made every single textbook mistake.) To recharge my batteries, I started writing about the only two topics I really understood: mathematics and machine learning."</t>
  </si>
  <si>
    <t>What's one adcice for those who are AI startup founders?</t>
  </si>
  <si>
    <t>Substack's Latex sucks. I totally agree. Tell me more about the JupyterNotebook-to-Substack app</t>
  </si>
  <si>
    <r>
      <t xml:space="preserve">You named your newsletter </t>
    </r>
    <r>
      <rPr>
        <i/>
        <sz val="12"/>
        <color theme="1"/>
        <rFont val="Aptos Narrow"/>
        <family val="2"/>
        <scheme val="minor"/>
      </rPr>
      <t>The Palindrome</t>
    </r>
    <r>
      <rPr>
        <sz val="12"/>
        <color theme="1"/>
        <rFont val="Aptos Narrow"/>
        <family val="2"/>
        <scheme val="minor"/>
      </rPr>
      <t>, What does the idea of a palindrome mean to you, and why did you choose it as the identity for your work?</t>
    </r>
  </si>
  <si>
    <t>Writing a math book is a huge commitment. What was the most difficult moment and most enjoyable moment?</t>
  </si>
  <si>
    <t># Not a Palindrome</t>
  </si>
  <si>
    <t>Forward</t>
  </si>
  <si>
    <t>Backward</t>
  </si>
  <si>
    <t>A</t>
  </si>
  <si>
    <t>B</t>
  </si>
  <si>
    <t>C</t>
  </si>
  <si>
    <t>topic: matrix multiplication and graphs</t>
  </si>
  <si>
    <t>Tivadar</t>
  </si>
  <si>
    <t>by hand</t>
  </si>
  <si>
    <t>Welcome AI by Hand Seminar</t>
  </si>
  <si>
    <t>this regular seminar series is a big part of this effort</t>
  </si>
  <si>
    <t>I am a computer science professor at the University of Colorado Boulder</t>
  </si>
  <si>
    <t>thank you for being a member of this academy</t>
  </si>
  <si>
    <t>this is the 8th seminar</t>
  </si>
  <si>
    <t>my 2026  new year resolution is to create the AI by Hand Academy, open up my classroom for AI professionals in the industry</t>
  </si>
  <si>
    <t>I supervise a fantsic group of PhD students on AI research. I teach a popular AI course to a lot of students.</t>
  </si>
  <si>
    <t>My name is Tom Yeh</t>
  </si>
  <si>
    <t>Gemma 4</t>
  </si>
  <si>
    <t>X</t>
  </si>
  <si>
    <t>n</t>
  </si>
  <si>
    <r>
      <t>d</t>
    </r>
    <r>
      <rPr>
        <b/>
        <vertAlign val="subscript"/>
        <sz val="12"/>
        <color theme="1"/>
        <rFont val="Courier New"/>
        <family val="3"/>
      </rPr>
      <t>model</t>
    </r>
  </si>
  <si>
    <t>Query</t>
  </si>
  <si>
    <r>
      <t>d</t>
    </r>
    <r>
      <rPr>
        <b/>
        <vertAlign val="subscript"/>
        <sz val="12"/>
        <color theme="1"/>
        <rFont val="Courier New"/>
        <family val="3"/>
      </rPr>
      <t>k</t>
    </r>
  </si>
  <si>
    <r>
      <rPr>
        <sz val="12"/>
        <color theme="1"/>
        <rFont val="Aptos Narrow (Body)"/>
      </rPr>
      <t>W</t>
    </r>
    <r>
      <rPr>
        <vertAlign val="subscript"/>
        <sz val="12"/>
        <color theme="1"/>
        <rFont val="Aptos Narrow"/>
        <family val="2"/>
        <scheme val="minor"/>
      </rPr>
      <t>Q</t>
    </r>
  </si>
  <si>
    <t>Q</t>
  </si>
  <si>
    <t>Key</t>
  </si>
  <si>
    <r>
      <rPr>
        <sz val="12"/>
        <color theme="1"/>
        <rFont val="Aptos Narrow (Body)"/>
      </rPr>
      <t>W</t>
    </r>
    <r>
      <rPr>
        <vertAlign val="subscript"/>
        <sz val="12"/>
        <color theme="1"/>
        <rFont val="Aptos Narrow"/>
        <family val="2"/>
        <scheme val="minor"/>
      </rPr>
      <t>K</t>
    </r>
  </si>
  <si>
    <t>K</t>
  </si>
  <si>
    <r>
      <rPr>
        <sz val="12"/>
        <color theme="1"/>
        <rFont val="Aptos Narrow (Body)"/>
      </rPr>
      <t>W</t>
    </r>
    <r>
      <rPr>
        <vertAlign val="subscript"/>
        <sz val="12"/>
        <color theme="1"/>
        <rFont val="Aptos Narrow"/>
        <family val="2"/>
        <scheme val="minor"/>
      </rPr>
      <t>V</t>
    </r>
  </si>
  <si>
    <t>V</t>
  </si>
  <si>
    <t>Value</t>
  </si>
  <si>
    <t># Scaled Product Dot-Product Attention (SDPA)</t>
  </si>
  <si>
    <r>
      <t>d</t>
    </r>
    <r>
      <rPr>
        <b/>
        <vertAlign val="subscript"/>
        <sz val="12"/>
        <color rgb="FF000000"/>
        <rFont val="Courier New"/>
        <family val="3"/>
      </rPr>
      <t>k</t>
    </r>
  </si>
  <si>
    <t># Casual Mask</t>
  </si>
  <si>
    <t># Local Mask</t>
  </si>
  <si>
    <t>r</t>
  </si>
  <si>
    <t># Per Layer Embedding</t>
  </si>
  <si>
    <t>PLE</t>
  </si>
  <si>
    <t>Token ID</t>
  </si>
  <si>
    <t>Wup</t>
  </si>
  <si>
    <t>+</t>
  </si>
  <si>
    <t>EMB</t>
  </si>
  <si>
    <t>Wple</t>
  </si>
  <si>
    <t>etok(L)</t>
  </si>
  <si>
    <t>Transformer</t>
  </si>
  <si>
    <t>Wq</t>
  </si>
  <si>
    <t>Wk</t>
  </si>
  <si>
    <t>Wv</t>
  </si>
  <si>
    <r>
      <rPr>
        <sz val="12"/>
        <color theme="1"/>
        <rFont val="Aptos Narrow (Body)"/>
      </rPr>
      <t>K</t>
    </r>
    <r>
      <rPr>
        <vertAlign val="superscript"/>
        <sz val="12"/>
        <color theme="1"/>
        <rFont val="Aptos Narrow"/>
        <family val="2"/>
        <scheme val="minor"/>
      </rPr>
      <t>T</t>
    </r>
  </si>
  <si>
    <t># Decoding</t>
  </si>
  <si>
    <t># KV Cache</t>
  </si>
  <si>
    <t>KV Cache</t>
  </si>
  <si>
    <t># Mixture of Experts</t>
  </si>
  <si>
    <t>.</t>
  </si>
  <si>
    <t>b</t>
  </si>
  <si>
    <t>## Router</t>
  </si>
  <si>
    <t>Rank</t>
  </si>
  <si>
    <t>Mask</t>
  </si>
  <si>
    <t>Wrouter</t>
  </si>
  <si>
    <t>## Experts</t>
  </si>
  <si>
    <t>## Mixture</t>
  </si>
  <si>
    <t>SUM</t>
  </si>
  <si>
    <t>ReLU</t>
  </si>
  <si>
    <t>## Feed Forward Layer</t>
  </si>
  <si>
    <t>## Decoding with KV Cache</t>
  </si>
  <si>
    <t>## Decoding (no caching)</t>
  </si>
  <si>
    <t># of dot products</t>
  </si>
  <si>
    <t># Attention</t>
  </si>
  <si>
    <t>## Scaled Product Dot-Product Attention (SDPA)</t>
  </si>
  <si>
    <t>## Causal Attention</t>
  </si>
  <si>
    <t>## Local Attention</t>
  </si>
  <si>
    <t>## Global Attention</t>
  </si>
  <si>
    <t>Token Embeddings</t>
  </si>
  <si>
    <t>Transformer's Decoder Block</t>
  </si>
  <si>
    <t>## Input Embedding</t>
  </si>
  <si>
    <t>?</t>
  </si>
  <si>
    <t>Weights</t>
  </si>
  <si>
    <t>## Residual Stream</t>
  </si>
  <si>
    <t xml:space="preserve">## Layer Embedding </t>
  </si>
  <si>
    <t xml:space="preserve">## Low-Rank Layer Embedding </t>
  </si>
  <si>
    <t xml:space="preserve">## Dynamic Low-Rank Layer Embedding </t>
  </si>
  <si>
    <t>## Static + Dynamic Layer Embedding</t>
  </si>
  <si>
    <t># Per-Layer Embedding (PLE)</t>
  </si>
  <si>
    <t>Gemma 4 by hand ✍️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</si>
</sst>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28"/>
      <color theme="0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48"/>
      <color theme="0"/>
      <name val="Aptos Narrow"/>
      <family val="2"/>
      <scheme val="minor"/>
    </font>
    <font>
      <sz val="48"/>
      <color theme="1"/>
      <name val="Aptos Narrow"/>
      <family val="2"/>
      <scheme val="minor"/>
    </font>
    <font>
      <sz val="18"/>
      <name val="Aptos Narrow"/>
      <scheme val="minor"/>
    </font>
    <font>
      <b/>
      <sz val="18"/>
      <name val="Aptos Narrow"/>
      <family val="2"/>
      <scheme val="minor"/>
    </font>
    <font>
      <sz val="18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i/>
      <sz val="12"/>
      <color theme="1"/>
      <name val="Aptos Narrow"/>
      <family val="2"/>
      <scheme val="minor"/>
    </font>
    <font>
      <b/>
      <sz val="12"/>
      <color theme="1"/>
      <name val="Courier New"/>
      <family val="3"/>
    </font>
    <font>
      <b/>
      <vertAlign val="subscript"/>
      <sz val="12"/>
      <color theme="1"/>
      <name val="Courier New"/>
      <family val="3"/>
    </font>
    <font>
      <sz val="12"/>
      <color theme="1"/>
      <name val="Arial"/>
      <family val="2"/>
    </font>
    <font>
      <vertAlign val="subscript"/>
      <sz val="12"/>
      <color theme="1"/>
      <name val="Aptos Narrow"/>
      <family val="2"/>
      <scheme val="minor"/>
    </font>
    <font>
      <sz val="12"/>
      <color theme="1"/>
      <name val="Aptos Narrow (Body)"/>
    </font>
    <font>
      <sz val="12"/>
      <color rgb="FF1F1F1F"/>
      <name val="Arial"/>
      <family val="2"/>
    </font>
    <font>
      <b/>
      <sz val="12"/>
      <color rgb="FF000000"/>
      <name val="Courier New"/>
      <family val="3"/>
    </font>
    <font>
      <b/>
      <vertAlign val="subscript"/>
      <sz val="12"/>
      <color rgb="FF000000"/>
      <name val="Courier New"/>
      <family val="3"/>
    </font>
    <font>
      <vertAlign val="superscript"/>
      <sz val="12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4"/>
      <color theme="0"/>
      <name val="Aptos Narrow"/>
      <family val="2"/>
      <scheme val="minor"/>
    </font>
    <font>
      <b/>
      <sz val="24"/>
      <color theme="3"/>
      <name val="Aptos Narrow"/>
      <family val="2"/>
      <scheme val="minor"/>
    </font>
    <font>
      <b/>
      <sz val="36"/>
      <color theme="3"/>
      <name val="Aptos Narrow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CE4D6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6" tint="0.79998168889431442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25" fillId="0" borderId="41" applyNumberFormat="0" applyFill="0" applyAlignment="0" applyProtection="0"/>
    <xf numFmtId="0" fontId="24" fillId="0" borderId="42" applyNumberFormat="0" applyFill="0" applyAlignment="0" applyProtection="0"/>
  </cellStyleXfs>
  <cellXfs count="12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3" borderId="0" xfId="0" applyFont="1" applyFill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4" borderId="0" xfId="0" applyFont="1" applyFill="1"/>
    <xf numFmtId="0" fontId="6" fillId="4" borderId="0" xfId="0" applyFont="1" applyFill="1"/>
    <xf numFmtId="0" fontId="6" fillId="4" borderId="0" xfId="0" applyFont="1" applyFill="1" applyAlignment="1">
      <alignment horizontal="center" vertical="center" shrinkToFit="1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3" fillId="0" borderId="0" xfId="1"/>
    <xf numFmtId="0" fontId="10" fillId="0" borderId="0" xfId="0" applyFont="1"/>
    <xf numFmtId="0" fontId="3" fillId="0" borderId="0" xfId="1" applyAlignment="1">
      <alignment horizontal="center"/>
    </xf>
    <xf numFmtId="0" fontId="0" fillId="2" borderId="0" xfId="0" applyFill="1"/>
    <xf numFmtId="0" fontId="1" fillId="2" borderId="0" xfId="0" applyFont="1" applyFill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Alignment="1">
      <alignment textRotation="90"/>
    </xf>
    <xf numFmtId="0" fontId="11" fillId="0" borderId="0" xfId="0" applyFont="1" applyAlignment="1">
      <alignment horizontal="right" textRotation="45"/>
    </xf>
    <xf numFmtId="0" fontId="11" fillId="0" borderId="0" xfId="0" applyFont="1" applyAlignment="1">
      <alignment horizontal="left" textRotation="45"/>
    </xf>
    <xf numFmtId="0" fontId="11" fillId="0" borderId="0" xfId="0" applyFont="1" applyAlignment="1">
      <alignment horizontal="right" vertical="center" textRotation="45"/>
    </xf>
    <xf numFmtId="0" fontId="0" fillId="0" borderId="1" xfId="0" applyBorder="1" applyAlignment="1">
      <alignment horizontal="center" shrinkToFit="1"/>
    </xf>
    <xf numFmtId="0" fontId="10" fillId="0" borderId="1" xfId="0" applyFont="1" applyBorder="1" applyAlignment="1">
      <alignment shrinkToFit="1"/>
    </xf>
    <xf numFmtId="0" fontId="4" fillId="0" borderId="1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3" fillId="5" borderId="0" xfId="0" applyFont="1" applyFill="1" applyAlignment="1">
      <alignment horizontal="center"/>
    </xf>
    <xf numFmtId="0" fontId="13" fillId="6" borderId="0" xfId="0" applyFont="1" applyFill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5" fillId="0" borderId="0" xfId="0" applyFont="1" applyAlignment="1">
      <alignment horizontal="center" vertical="center"/>
    </xf>
    <xf numFmtId="0" fontId="13" fillId="7" borderId="0" xfId="0" applyFont="1" applyFill="1" applyAlignment="1">
      <alignment horizontal="center"/>
    </xf>
    <xf numFmtId="0" fontId="16" fillId="0" borderId="0" xfId="0" applyFont="1"/>
    <xf numFmtId="0" fontId="0" fillId="5" borderId="11" xfId="0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0" fontId="0" fillId="5" borderId="13" xfId="0" applyFill="1" applyBorder="1" applyAlignment="1">
      <alignment horizontal="center"/>
    </xf>
    <xf numFmtId="0" fontId="18" fillId="0" borderId="0" xfId="0" applyFont="1" applyAlignment="1">
      <alignment horizontal="center"/>
    </xf>
    <xf numFmtId="0" fontId="0" fillId="5" borderId="14" xfId="0" applyFill="1" applyBorder="1" applyAlignment="1">
      <alignment horizontal="center"/>
    </xf>
    <xf numFmtId="0" fontId="0" fillId="5" borderId="0" xfId="0" applyFill="1" applyAlignment="1">
      <alignment horizontal="center"/>
    </xf>
    <xf numFmtId="0" fontId="0" fillId="5" borderId="15" xfId="0" applyFill="1" applyBorder="1" applyAlignment="1">
      <alignment horizontal="center"/>
    </xf>
    <xf numFmtId="0" fontId="0" fillId="5" borderId="16" xfId="0" applyFill="1" applyBorder="1" applyAlignment="1">
      <alignment horizontal="center"/>
    </xf>
    <xf numFmtId="0" fontId="0" fillId="5" borderId="17" xfId="0" applyFill="1" applyBorder="1" applyAlignment="1">
      <alignment horizontal="center"/>
    </xf>
    <xf numFmtId="0" fontId="0" fillId="5" borderId="18" xfId="0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4" fillId="0" borderId="0" xfId="0" applyFont="1"/>
    <xf numFmtId="0" fontId="19" fillId="8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19" fillId="9" borderId="0" xfId="0" applyFont="1" applyFill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0" fontId="4" fillId="0" borderId="36" xfId="0" applyFont="1" applyBorder="1" applyAlignment="1">
      <alignment horizontal="center"/>
    </xf>
    <xf numFmtId="0" fontId="4" fillId="0" borderId="37" xfId="0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40" xfId="0" applyFont="1" applyBorder="1" applyAlignment="1">
      <alignment horizontal="center"/>
    </xf>
    <xf numFmtId="0" fontId="0" fillId="5" borderId="0" xfId="0" applyFill="1"/>
    <xf numFmtId="0" fontId="0" fillId="0" borderId="5" xfId="0" applyBorder="1"/>
    <xf numFmtId="0" fontId="0" fillId="0" borderId="7" xfId="0" applyBorder="1"/>
    <xf numFmtId="0" fontId="0" fillId="10" borderId="0" xfId="0" applyFill="1"/>
    <xf numFmtId="0" fontId="4" fillId="0" borderId="6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21" fillId="0" borderId="0" xfId="0" applyFont="1"/>
    <xf numFmtId="0" fontId="1" fillId="0" borderId="0" xfId="0" applyFont="1"/>
    <xf numFmtId="0" fontId="0" fillId="0" borderId="6" xfId="0" applyBorder="1"/>
    <xf numFmtId="0" fontId="22" fillId="0" borderId="5" xfId="0" applyFont="1" applyBorder="1" applyAlignment="1">
      <alignment horizontal="center"/>
    </xf>
    <xf numFmtId="0" fontId="22" fillId="0" borderId="6" xfId="0" applyFont="1" applyBorder="1" applyAlignment="1">
      <alignment horizontal="center"/>
    </xf>
    <xf numFmtId="0" fontId="22" fillId="0" borderId="7" xfId="0" applyFont="1" applyBorder="1" applyAlignment="1">
      <alignment horizontal="center"/>
    </xf>
    <xf numFmtId="0" fontId="23" fillId="11" borderId="5" xfId="0" applyFont="1" applyFill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9" fillId="12" borderId="0" xfId="0" applyFont="1" applyFill="1" applyAlignment="1">
      <alignment horizontal="center"/>
    </xf>
    <xf numFmtId="0" fontId="24" fillId="0" borderId="42" xfId="3"/>
    <xf numFmtId="0" fontId="25" fillId="0" borderId="41" xfId="2"/>
    <xf numFmtId="0" fontId="0" fillId="13" borderId="0" xfId="0" applyFill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43" xfId="0" applyBorder="1"/>
    <xf numFmtId="0" fontId="0" fillId="5" borderId="5" xfId="0" applyFill="1" applyBorder="1"/>
    <xf numFmtId="0" fontId="0" fillId="5" borderId="6" xfId="0" applyFill="1" applyBorder="1"/>
    <xf numFmtId="0" fontId="0" fillId="5" borderId="7" xfId="0" applyFill="1" applyBorder="1"/>
    <xf numFmtId="0" fontId="0" fillId="0" borderId="44" xfId="0" applyBorder="1"/>
    <xf numFmtId="0" fontId="0" fillId="0" borderId="45" xfId="0" applyBorder="1"/>
    <xf numFmtId="0" fontId="0" fillId="0" borderId="46" xfId="0" applyBorder="1"/>
    <xf numFmtId="0" fontId="0" fillId="7" borderId="8" xfId="0" applyFill="1" applyBorder="1" applyAlignment="1">
      <alignment horizontal="center"/>
    </xf>
    <xf numFmtId="0" fontId="0" fillId="7" borderId="10" xfId="0" applyFill="1" applyBorder="1" applyAlignment="1">
      <alignment horizontal="center"/>
    </xf>
    <xf numFmtId="0" fontId="0" fillId="7" borderId="5" xfId="0" applyFill="1" applyBorder="1"/>
    <xf numFmtId="0" fontId="0" fillId="7" borderId="7" xfId="0" applyFill="1" applyBorder="1"/>
    <xf numFmtId="0" fontId="0" fillId="0" borderId="0" xfId="0" quotePrefix="1" applyAlignment="1">
      <alignment horizontal="center"/>
    </xf>
  </cellXfs>
  <cellStyles count="4">
    <cellStyle name="Heading 1" xfId="2" builtinId="16" customBuiltin="1"/>
    <cellStyle name="Heading 2" xfId="3" builtinId="17" customBuiltin="1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9459</xdr:colOff>
      <xdr:row>67</xdr:row>
      <xdr:rowOff>266970</xdr:rowOff>
    </xdr:from>
    <xdr:to>
      <xdr:col>24</xdr:col>
      <xdr:colOff>47556</xdr:colOff>
      <xdr:row>70</xdr:row>
      <xdr:rowOff>170312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E11ACBE-54E5-AD4D-A614-224AE3E8A0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73294"/>
        <a:stretch>
          <a:fillRect/>
        </a:stretch>
      </xdr:blipFill>
      <xdr:spPr>
        <a:xfrm>
          <a:off x="1114359" y="21602970"/>
          <a:ext cx="7772397" cy="817742"/>
        </a:xfrm>
        <a:prstGeom prst="rect">
          <a:avLst/>
        </a:prstGeom>
        <a:ln>
          <a:solidFill>
            <a:schemeClr val="tx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231032</xdr:colOff>
      <xdr:row>35</xdr:row>
      <xdr:rowOff>141322</xdr:rowOff>
    </xdr:from>
    <xdr:to>
      <xdr:col>10</xdr:col>
      <xdr:colOff>146556</xdr:colOff>
      <xdr:row>47</xdr:row>
      <xdr:rowOff>8378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B0F8655-BC7D-B84C-9471-9DB7A0E269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67632" y="11723722"/>
          <a:ext cx="2861924" cy="3524656"/>
        </a:xfrm>
        <a:prstGeom prst="rect">
          <a:avLst/>
        </a:prstGeom>
        <a:ln>
          <a:solidFill>
            <a:schemeClr val="tx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>
    <xdr:from>
      <xdr:col>13</xdr:col>
      <xdr:colOff>324255</xdr:colOff>
      <xdr:row>303</xdr:row>
      <xdr:rowOff>54043</xdr:rowOff>
    </xdr:from>
    <xdr:to>
      <xdr:col>32</xdr:col>
      <xdr:colOff>13511</xdr:colOff>
      <xdr:row>314</xdr:row>
      <xdr:rowOff>108086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26B77C2F-6B7D-5F4D-AE57-21503D14A0C0}"/>
            </a:ext>
          </a:extLst>
        </xdr:cNvPr>
        <xdr:cNvSpPr/>
      </xdr:nvSpPr>
      <xdr:spPr>
        <a:xfrm>
          <a:off x="5112155" y="94199143"/>
          <a:ext cx="6686956" cy="3406843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sz="2000"/>
            <a:t>KV Cache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63500</xdr:colOff>
      <xdr:row>33</xdr:row>
      <xdr:rowOff>50800</xdr:rowOff>
    </xdr:from>
    <xdr:to>
      <xdr:col>49</xdr:col>
      <xdr:colOff>101599</xdr:colOff>
      <xdr:row>35</xdr:row>
      <xdr:rowOff>264885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C587B66-FAAD-EB43-B26D-657F7F72B0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73294"/>
        <a:stretch>
          <a:fillRect/>
        </a:stretch>
      </xdr:blipFill>
      <xdr:spPr>
        <a:xfrm>
          <a:off x="10375900" y="27470100"/>
          <a:ext cx="7772400" cy="823685"/>
        </a:xfrm>
        <a:prstGeom prst="rect">
          <a:avLst/>
        </a:prstGeom>
        <a:ln>
          <a:solidFill>
            <a:schemeClr val="tx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41</xdr:col>
      <xdr:colOff>190500</xdr:colOff>
      <xdr:row>37</xdr:row>
      <xdr:rowOff>114300</xdr:rowOff>
    </xdr:from>
    <xdr:to>
      <xdr:col>49</xdr:col>
      <xdr:colOff>106026</xdr:colOff>
      <xdr:row>48</xdr:row>
      <xdr:rowOff>292100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15EA02E-1FB0-5C44-BA7B-9E5064CCF5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290800" y="28752800"/>
          <a:ext cx="2861926" cy="3530600"/>
        </a:xfrm>
        <a:prstGeom prst="rect">
          <a:avLst/>
        </a:prstGeom>
        <a:ln>
          <a:solidFill>
            <a:schemeClr val="tx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24FE1-E071-9E4D-B144-72610B00F8A2}">
  <sheetPr>
    <pageSetUpPr fitToPage="1"/>
  </sheetPr>
  <dimension ref="A1:DX855"/>
  <sheetViews>
    <sheetView showGridLines="0" tabSelected="1" zoomScaleNormal="100" zoomScaleSheetLayoutView="194" workbookViewId="0">
      <pane ySplit="1" topLeftCell="A2" activePane="bottomLeft" state="frozen"/>
      <selection pane="bottomLeft"/>
    </sheetView>
  </sheetViews>
  <sheetFormatPr baseColWidth="10" defaultColWidth="4.83203125" defaultRowHeight="24" customHeight="1" x14ac:dyDescent="0.2"/>
  <cols>
    <col min="16" max="16" width="4.83203125" customWidth="1"/>
    <col min="18" max="18" width="4.83203125" customWidth="1"/>
    <col min="21" max="22" width="4.83203125" customWidth="1"/>
    <col min="33" max="33" width="4.83203125" customWidth="1"/>
    <col min="39" max="39" width="4.83203125" customWidth="1"/>
    <col min="48" max="48" width="4.83203125" customWidth="1"/>
    <col min="51" max="52" width="4.83203125" customWidth="1"/>
    <col min="61" max="62" width="4.83203125" customWidth="1"/>
    <col min="66" max="66" width="4.83203125" customWidth="1"/>
  </cols>
  <sheetData>
    <row r="1" spans="1:36" s="8" customFormat="1" ht="63" x14ac:dyDescent="0.75">
      <c r="A1" s="7" t="s">
        <v>131</v>
      </c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</row>
    <row r="2" spans="1:36" x14ac:dyDescent="0.3">
      <c r="A2" s="10" t="s">
        <v>1</v>
      </c>
    </row>
    <row r="3" spans="1:36" x14ac:dyDescent="0.3">
      <c r="A3" s="10"/>
    </row>
    <row r="4" spans="1:36" ht="24" customHeight="1" x14ac:dyDescent="0.3">
      <c r="A4" s="11" t="s">
        <v>2</v>
      </c>
      <c r="B4" s="12"/>
      <c r="C4" s="12"/>
      <c r="D4" s="12"/>
    </row>
    <row r="5" spans="1:36" ht="24" customHeight="1" x14ac:dyDescent="0.2">
      <c r="B5" s="14" t="str" cm="1">
        <f t="array" ref="B5:B24">_xlfn._xlws.FILTER("A" &amp; ROW(A:A), LEFT(A:A,1)="#")</f>
        <v>A31</v>
      </c>
      <c r="C5" s="15" t="str">
        <f t="shared" ref="C5:C24" si="0">HYPERLINK("#"&amp;B5, _xlfn.UNICHAR(128279))</f>
        <v>🔗</v>
      </c>
      <c r="D5" t="str" cm="1">
        <f t="array" aca="1" ref="D5" ca="1">_xlfn.LET(
  _xlpm.n, INDIRECT(B5),
  _xlpm.indent, 9,
  _xlpm.k, LEN(_xlpm.n) - LEN(SUBSTITUTE(_xlpm.n,"#","")),
  IF(_xlpm.k&gt;=2, REPT(" ", _xlpm.indent*(_xlpm.k-1)) &amp; _xlpm.n, _xlpm.n)
)</f>
        <v># Attention</v>
      </c>
    </row>
    <row r="6" spans="1:36" ht="24" customHeight="1" x14ac:dyDescent="0.2">
      <c r="B6" s="14" t="str">
        <v>A34</v>
      </c>
      <c r="C6" s="15" t="str">
        <f t="shared" si="0"/>
        <v>🔗</v>
      </c>
      <c r="D6" t="str" cm="1">
        <f t="array" aca="1" ref="D6" ca="1">_xlfn.LET(
  _xlpm.n, INDIRECT(B6),
  _xlpm.indent, 9,
  _xlpm.k, LEN(_xlpm.n) - LEN(SUBSTITUTE(_xlpm.n,"#","")),
  IF(_xlpm.k&gt;=2, REPT(" ", _xlpm.indent*(_xlpm.k-1)) &amp; _xlpm.n, _xlpm.n)
)</f>
        <v xml:space="preserve">         ## Scaled Product Dot-Product Attention (SDPA)</v>
      </c>
    </row>
    <row r="7" spans="1:36" ht="24" customHeight="1" x14ac:dyDescent="0.2">
      <c r="B7" s="14" t="str">
        <v>A75</v>
      </c>
      <c r="C7" s="15" t="str">
        <f t="shared" si="0"/>
        <v>🔗</v>
      </c>
      <c r="D7" t="str" cm="1">
        <f t="array" aca="1" ref="D7" ca="1">_xlfn.LET(
  _xlpm.n, INDIRECT(B7),
  _xlpm.indent, 9,
  _xlpm.k, LEN(_xlpm.n) - LEN(SUBSTITUTE(_xlpm.n,"#","")),
  IF(_xlpm.k&gt;=2, REPT(" ", _xlpm.indent*(_xlpm.k-1)) &amp; _xlpm.n, _xlpm.n)
)</f>
        <v xml:space="preserve">         ## Global Attention</v>
      </c>
    </row>
    <row r="8" spans="1:36" ht="24" customHeight="1" x14ac:dyDescent="0.2">
      <c r="B8" s="14" t="str">
        <v>A102</v>
      </c>
      <c r="C8" s="15" t="str">
        <f t="shared" si="0"/>
        <v>🔗</v>
      </c>
      <c r="D8" t="str" cm="1">
        <f t="array" aca="1" ref="D8" ca="1">_xlfn.LET(
  _xlpm.n, INDIRECT(B8),
  _xlpm.indent, 9,
  _xlpm.k, LEN(_xlpm.n) - LEN(SUBSTITUTE(_xlpm.n,"#","")),
  IF(_xlpm.k&gt;=2, REPT(" ", _xlpm.indent*(_xlpm.k-1)) &amp; _xlpm.n, _xlpm.n)
)</f>
        <v xml:space="preserve">         ## Causal Attention</v>
      </c>
    </row>
    <row r="9" spans="1:36" ht="24" customHeight="1" x14ac:dyDescent="0.2">
      <c r="B9" s="14" t="str">
        <v>A138</v>
      </c>
      <c r="C9" s="15" t="str">
        <f t="shared" si="0"/>
        <v>🔗</v>
      </c>
      <c r="D9" t="str" cm="1">
        <f t="array" aca="1" ref="D9" ca="1">_xlfn.LET(
  _xlpm.n, INDIRECT(B9),
  _xlpm.indent, 9,
  _xlpm.k, LEN(_xlpm.n) - LEN(SUBSTITUTE(_xlpm.n,"#","")),
  IF(_xlpm.k&gt;=2, REPT(" ", _xlpm.indent*(_xlpm.k-1)) &amp; _xlpm.n, _xlpm.n)
)</f>
        <v xml:space="preserve">         ## Local Attention</v>
      </c>
    </row>
    <row r="10" spans="1:36" ht="24" customHeight="1" x14ac:dyDescent="0.2">
      <c r="B10" s="14" t="str">
        <v>A174</v>
      </c>
      <c r="C10" s="15" t="str">
        <f t="shared" si="0"/>
        <v>🔗</v>
      </c>
      <c r="D10" t="str" cm="1">
        <f t="array" aca="1" ref="D10" ca="1">_xlfn.LET(
  _xlpm.n, INDIRECT(B10),
  _xlpm.indent, 9,
  _xlpm.k, LEN(_xlpm.n) - LEN(SUBSTITUTE(_xlpm.n,"#","")),
  IF(_xlpm.k&gt;=2, REPT(" ", _xlpm.indent*(_xlpm.k-1)) &amp; _xlpm.n, _xlpm.n)
)</f>
        <v># KV Cache</v>
      </c>
    </row>
    <row r="11" spans="1:36" ht="24" customHeight="1" x14ac:dyDescent="0.2">
      <c r="B11" s="14" t="str">
        <v>A177</v>
      </c>
      <c r="C11" s="15" t="str">
        <f t="shared" si="0"/>
        <v>🔗</v>
      </c>
      <c r="D11" t="str" cm="1">
        <f t="array" aca="1" ref="D11" ca="1">_xlfn.LET(
  _xlpm.n, INDIRECT(B11),
  _xlpm.indent, 9,
  _xlpm.k, LEN(_xlpm.n) - LEN(SUBSTITUTE(_xlpm.n,"#","")),
  IF(_xlpm.k&gt;=2, REPT(" ", _xlpm.indent*(_xlpm.k-1)) &amp; _xlpm.n, _xlpm.n)
)</f>
        <v xml:space="preserve">         ## Decoding (no caching)</v>
      </c>
    </row>
    <row r="12" spans="1:36" ht="24" customHeight="1" x14ac:dyDescent="0.2">
      <c r="B12" s="14" t="str">
        <v>A259</v>
      </c>
      <c r="C12" s="15" t="str">
        <f t="shared" si="0"/>
        <v>🔗</v>
      </c>
      <c r="D12" t="str" cm="1">
        <f t="array" aca="1" ref="D12" ca="1">_xlfn.LET(
  _xlpm.n, INDIRECT(B12),
  _xlpm.indent, 9,
  _xlpm.k, LEN(_xlpm.n) - LEN(SUBSTITUTE(_xlpm.n,"#","")),
  IF(_xlpm.k&gt;=2, REPT(" ", _xlpm.indent*(_xlpm.k-1)) &amp; _xlpm.n, _xlpm.n)
)</f>
        <v xml:space="preserve">         ## Decoding with KV Cache</v>
      </c>
    </row>
    <row r="13" spans="1:36" ht="24" customHeight="1" x14ac:dyDescent="0.2">
      <c r="B13" s="14" t="str">
        <v>A347</v>
      </c>
      <c r="C13" s="15" t="str">
        <f t="shared" si="0"/>
        <v>🔗</v>
      </c>
      <c r="D13" t="str" cm="1">
        <f t="array" aca="1" ref="D13" ca="1">_xlfn.LET(
  _xlpm.n, INDIRECT(B13),
  _xlpm.indent, 9,
  _xlpm.k, LEN(_xlpm.n) - LEN(SUBSTITUTE(_xlpm.n,"#","")),
  IF(_xlpm.k&gt;=2, REPT(" ", _xlpm.indent*(_xlpm.k-1)) &amp; _xlpm.n, _xlpm.n)
)</f>
        <v># Mixture of Experts</v>
      </c>
    </row>
    <row r="14" spans="1:36" ht="24" customHeight="1" x14ac:dyDescent="0.2">
      <c r="B14" s="14" t="str">
        <v>A351</v>
      </c>
      <c r="C14" s="15" t="str">
        <f t="shared" si="0"/>
        <v>🔗</v>
      </c>
      <c r="D14" t="str" cm="1">
        <f t="array" aca="1" ref="D14" ca="1">_xlfn.LET(
  _xlpm.n, INDIRECT(B14),
  _xlpm.indent, 9,
  _xlpm.k, LEN(_xlpm.n) - LEN(SUBSTITUTE(_xlpm.n,"#","")),
  IF(_xlpm.k&gt;=2, REPT(" ", _xlpm.indent*(_xlpm.k-1)) &amp; _xlpm.n, _xlpm.n)
)</f>
        <v xml:space="preserve">         ## Feed Forward Layer</v>
      </c>
    </row>
    <row r="15" spans="1:36" ht="24" customHeight="1" x14ac:dyDescent="0.2">
      <c r="B15" s="14" t="str">
        <v>A406</v>
      </c>
      <c r="C15" s="15" t="str">
        <f t="shared" si="0"/>
        <v>🔗</v>
      </c>
      <c r="D15" t="str" cm="1">
        <f t="array" aca="1" ref="D15" ca="1">_xlfn.LET(
  _xlpm.n, INDIRECT(B15),
  _xlpm.indent, 9,
  _xlpm.k, LEN(_xlpm.n) - LEN(SUBSTITUTE(_xlpm.n,"#","")),
  IF(_xlpm.k&gt;=2, REPT(" ", _xlpm.indent*(_xlpm.k-1)) &amp; _xlpm.n, _xlpm.n)
)</f>
        <v xml:space="preserve">         ## Router</v>
      </c>
    </row>
    <row r="16" spans="1:36" ht="24" customHeight="1" x14ac:dyDescent="0.2">
      <c r="B16" s="14" t="str">
        <v>A444</v>
      </c>
      <c r="C16" s="15" t="str">
        <f t="shared" si="0"/>
        <v>🔗</v>
      </c>
      <c r="D16" t="str" cm="1">
        <f t="array" aca="1" ref="D16" ca="1">_xlfn.LET(
  _xlpm.n, INDIRECT(B16),
  _xlpm.indent, 9,
  _xlpm.k, LEN(_xlpm.n) - LEN(SUBSTITUTE(_xlpm.n,"#","")),
  IF(_xlpm.k&gt;=2, REPT(" ", _xlpm.indent*(_xlpm.k-1)) &amp; _xlpm.n, _xlpm.n)
)</f>
        <v xml:space="preserve">         ## Experts</v>
      </c>
    </row>
    <row r="17" spans="1:4" ht="24" customHeight="1" x14ac:dyDescent="0.2">
      <c r="B17" s="14" t="str">
        <v>A515</v>
      </c>
      <c r="C17" s="15" t="str">
        <f t="shared" si="0"/>
        <v>🔗</v>
      </c>
      <c r="D17" t="str" cm="1">
        <f t="array" aca="1" ref="D17" ca="1">_xlfn.LET(
  _xlpm.n, INDIRECT(B17),
  _xlpm.indent, 9,
  _xlpm.k, LEN(_xlpm.n) - LEN(SUBSTITUTE(_xlpm.n,"#","")),
  IF(_xlpm.k&gt;=2, REPT(" ", _xlpm.indent*(_xlpm.k-1)) &amp; _xlpm.n, _xlpm.n)
)</f>
        <v xml:space="preserve">         ## Mixture</v>
      </c>
    </row>
    <row r="18" spans="1:4" ht="24" customHeight="1" x14ac:dyDescent="0.2">
      <c r="B18" s="14" t="str">
        <v>A542</v>
      </c>
      <c r="C18" s="15" t="str">
        <f t="shared" si="0"/>
        <v>🔗</v>
      </c>
      <c r="D18" t="str" cm="1">
        <f t="array" aca="1" ref="D18" ca="1">_xlfn.LET(
  _xlpm.n, INDIRECT(B18),
  _xlpm.indent, 9,
  _xlpm.k, LEN(_xlpm.n) - LEN(SUBSTITUTE(_xlpm.n,"#","")),
  IF(_xlpm.k&gt;=2, REPT(" ", _xlpm.indent*(_xlpm.k-1)) &amp; _xlpm.n, _xlpm.n)
)</f>
        <v># Per-Layer Embedding (PLE)</v>
      </c>
    </row>
    <row r="19" spans="1:4" ht="24" customHeight="1" x14ac:dyDescent="0.2">
      <c r="B19" t="str">
        <v>A545</v>
      </c>
      <c r="C19" s="15" t="str">
        <f t="shared" si="0"/>
        <v>🔗</v>
      </c>
      <c r="D19" t="str" cm="1">
        <f t="array" aca="1" ref="D19" ca="1">_xlfn.LET(
  _xlpm.n, INDIRECT(B19),
  _xlpm.indent, 9,
  _xlpm.k, LEN(_xlpm.n) - LEN(SUBSTITUTE(_xlpm.n,"#","")),
  IF(_xlpm.k&gt;=2, REPT(" ", _xlpm.indent*(_xlpm.k-1)) &amp; _xlpm.n, _xlpm.n)
)</f>
        <v xml:space="preserve">         ## Input Embedding</v>
      </c>
    </row>
    <row r="20" spans="1:4" ht="24" customHeight="1" x14ac:dyDescent="0.2">
      <c r="B20" t="str">
        <v>A562</v>
      </c>
      <c r="C20" s="15" t="str">
        <f t="shared" si="0"/>
        <v>🔗</v>
      </c>
      <c r="D20" t="str" cm="1">
        <f t="array" aca="1" ref="D20" ca="1">_xlfn.LET(
  _xlpm.n, INDIRECT(B20),
  _xlpm.indent, 9,
  _xlpm.k, LEN(_xlpm.n) - LEN(SUBSTITUTE(_xlpm.n,"#","")),
  IF(_xlpm.k&gt;=2, REPT(" ", _xlpm.indent*(_xlpm.k-1)) &amp; _xlpm.n, _xlpm.n)
)</f>
        <v xml:space="preserve">         ## Residual Stream</v>
      </c>
    </row>
    <row r="21" spans="1:4" ht="24" customHeight="1" x14ac:dyDescent="0.2">
      <c r="B21" t="str">
        <v>A628</v>
      </c>
      <c r="C21" s="15" t="str">
        <f t="shared" si="0"/>
        <v>🔗</v>
      </c>
      <c r="D21" t="str" cm="1">
        <f t="array" aca="1" ref="D21" ca="1">_xlfn.LET(
  _xlpm.n, INDIRECT(B21),
  _xlpm.indent, 9,
  _xlpm.k, LEN(_xlpm.n) - LEN(SUBSTITUTE(_xlpm.n,"#","")),
  IF(_xlpm.k&gt;=2, REPT(" ", _xlpm.indent*(_xlpm.k-1)) &amp; _xlpm.n, _xlpm.n)
)</f>
        <v xml:space="preserve">         ## Layer Embedding </v>
      </c>
    </row>
    <row r="22" spans="1:4" ht="24" customHeight="1" x14ac:dyDescent="0.2">
      <c r="B22" t="str">
        <v>A725</v>
      </c>
      <c r="C22" s="15" t="str">
        <f t="shared" si="0"/>
        <v>🔗</v>
      </c>
      <c r="D22" t="str" cm="1">
        <f t="array" aca="1" ref="D22" ca="1">_xlfn.LET(
  _xlpm.n, INDIRECT(B22),
  _xlpm.indent, 9,
  _xlpm.k, LEN(_xlpm.n) - LEN(SUBSTITUTE(_xlpm.n,"#","")),
  IF(_xlpm.k&gt;=2, REPT(" ", _xlpm.indent*(_xlpm.k-1)) &amp; _xlpm.n, _xlpm.n)
)</f>
        <v xml:space="preserve">         ## Low-Rank Layer Embedding </v>
      </c>
    </row>
    <row r="23" spans="1:4" ht="24" customHeight="1" x14ac:dyDescent="0.2">
      <c r="B23" t="str">
        <v>A767</v>
      </c>
      <c r="C23" s="15" t="str">
        <f t="shared" si="0"/>
        <v>🔗</v>
      </c>
      <c r="D23" t="str" cm="1">
        <f t="array" aca="1" ref="D23" ca="1">_xlfn.LET(
  _xlpm.n, INDIRECT(B23),
  _xlpm.indent, 9,
  _xlpm.k, LEN(_xlpm.n) - LEN(SUBSTITUTE(_xlpm.n,"#","")),
  IF(_xlpm.k&gt;=2, REPT(" ", _xlpm.indent*(_xlpm.k-1)) &amp; _xlpm.n, _xlpm.n)
)</f>
        <v xml:space="preserve">         ## Dynamic Low-Rank Layer Embedding </v>
      </c>
    </row>
    <row r="24" spans="1:4" ht="24" customHeight="1" x14ac:dyDescent="0.2">
      <c r="B24" t="str">
        <v>A813</v>
      </c>
      <c r="C24" s="15" t="str">
        <f t="shared" si="0"/>
        <v>🔗</v>
      </c>
      <c r="D24" t="str" cm="1">
        <f t="array" aca="1" ref="D24" ca="1">_xlfn.LET(
  _xlpm.n, INDIRECT(B24),
  _xlpm.indent, 9,
  _xlpm.k, LEN(_xlpm.n) - LEN(SUBSTITUTE(_xlpm.n,"#","")),
  IF(_xlpm.k&gt;=2, REPT(" ", _xlpm.indent*(_xlpm.k-1)) &amp; _xlpm.n, _xlpm.n)
)</f>
        <v xml:space="preserve">         ## Static + Dynamic Layer Embedding</v>
      </c>
    </row>
    <row r="25" spans="1:4" ht="24" customHeight="1" x14ac:dyDescent="0.2">
      <c r="C25" s="15"/>
    </row>
    <row r="26" spans="1:4" ht="24" customHeight="1" x14ac:dyDescent="0.2">
      <c r="C26" s="15"/>
    </row>
    <row r="27" spans="1:4" ht="24" customHeight="1" x14ac:dyDescent="0.2">
      <c r="C27" s="15"/>
    </row>
    <row r="28" spans="1:4" ht="24" customHeight="1" x14ac:dyDescent="0.2">
      <c r="C28" s="15"/>
    </row>
    <row r="29" spans="1:4" ht="24" customHeight="1" x14ac:dyDescent="0.2">
      <c r="C29" s="15"/>
    </row>
    <row r="30" spans="1:4" ht="24" customHeight="1" x14ac:dyDescent="0.2">
      <c r="C30" s="15"/>
    </row>
    <row r="31" spans="1:4" s="103" customFormat="1" ht="48" thickBot="1" x14ac:dyDescent="0.6">
      <c r="A31" s="103" t="s">
        <v>115</v>
      </c>
    </row>
    <row r="32" spans="1:4" ht="24" customHeight="1" thickTop="1" x14ac:dyDescent="0.2">
      <c r="C32" s="15"/>
    </row>
    <row r="33" spans="1:22" ht="24" customHeight="1" x14ac:dyDescent="0.2">
      <c r="C33" s="15"/>
    </row>
    <row r="34" spans="1:22" s="102" customFormat="1" ht="33" thickBot="1" x14ac:dyDescent="0.45">
      <c r="A34" s="102" t="s">
        <v>116</v>
      </c>
    </row>
    <row r="35" spans="1:22" ht="24" customHeight="1" thickTop="1" x14ac:dyDescent="0.2">
      <c r="A35" s="13" t="str">
        <f>HYPERLINK("#A1","[top]")</f>
        <v>[top]</v>
      </c>
    </row>
    <row r="38" spans="1:22" ht="24" customHeight="1" x14ac:dyDescent="0.25">
      <c r="O38" s="1" t="s">
        <v>66</v>
      </c>
      <c r="P38" s="36" t="s">
        <v>67</v>
      </c>
      <c r="Q38" s="1">
        <v>1</v>
      </c>
      <c r="R38" s="1">
        <v>2</v>
      </c>
      <c r="S38" s="1">
        <v>3</v>
      </c>
      <c r="T38" s="1">
        <v>4</v>
      </c>
      <c r="U38" s="1">
        <v>5</v>
      </c>
      <c r="V38" s="1">
        <v>6</v>
      </c>
    </row>
    <row r="39" spans="1:22" ht="24" customHeight="1" x14ac:dyDescent="0.25">
      <c r="P39" s="37" t="s">
        <v>68</v>
      </c>
      <c r="Q39" s="1"/>
    </row>
    <row r="40" spans="1:22" ht="24" customHeight="1" x14ac:dyDescent="0.2">
      <c r="P40" s="1">
        <v>1</v>
      </c>
      <c r="Q40" s="38">
        <v>1</v>
      </c>
      <c r="R40" s="38">
        <v>0</v>
      </c>
      <c r="S40" s="38">
        <v>0</v>
      </c>
      <c r="T40" s="38">
        <v>0</v>
      </c>
      <c r="U40" s="38">
        <v>0</v>
      </c>
      <c r="V40" s="38">
        <v>1</v>
      </c>
    </row>
    <row r="41" spans="1:22" ht="24" customHeight="1" x14ac:dyDescent="0.2">
      <c r="P41" s="1">
        <v>2</v>
      </c>
      <c r="Q41" s="39">
        <v>0</v>
      </c>
      <c r="R41" s="39">
        <v>1</v>
      </c>
      <c r="S41" s="39">
        <v>0</v>
      </c>
      <c r="T41" s="39">
        <v>0</v>
      </c>
      <c r="U41" s="39">
        <v>0</v>
      </c>
      <c r="V41" s="39">
        <v>1</v>
      </c>
    </row>
    <row r="42" spans="1:22" ht="24" customHeight="1" x14ac:dyDescent="0.2">
      <c r="P42" s="1">
        <v>3</v>
      </c>
      <c r="Q42" s="39">
        <v>0</v>
      </c>
      <c r="R42" s="39">
        <v>1</v>
      </c>
      <c r="S42" s="39">
        <v>1</v>
      </c>
      <c r="T42" s="39">
        <v>1</v>
      </c>
      <c r="U42" s="39">
        <v>1</v>
      </c>
      <c r="V42" s="39">
        <v>0</v>
      </c>
    </row>
    <row r="43" spans="1:22" ht="24" customHeight="1" x14ac:dyDescent="0.2">
      <c r="P43" s="1">
        <v>4</v>
      </c>
      <c r="Q43" s="39">
        <v>1</v>
      </c>
      <c r="R43" s="39">
        <v>0</v>
      </c>
      <c r="S43" s="39">
        <v>1</v>
      </c>
      <c r="T43" s="39">
        <v>1</v>
      </c>
      <c r="U43" s="39">
        <v>0</v>
      </c>
      <c r="V43" s="39">
        <v>0</v>
      </c>
    </row>
    <row r="44" spans="1:22" ht="24" customHeight="1" x14ac:dyDescent="0.2">
      <c r="P44" s="1">
        <v>5</v>
      </c>
      <c r="Q44" s="39">
        <v>0</v>
      </c>
      <c r="R44" s="39">
        <v>1</v>
      </c>
      <c r="S44" s="39">
        <v>0</v>
      </c>
      <c r="T44" s="39">
        <v>1</v>
      </c>
      <c r="U44" s="39">
        <v>0</v>
      </c>
      <c r="V44" s="39">
        <v>1</v>
      </c>
    </row>
    <row r="45" spans="1:22" ht="24" customHeight="1" x14ac:dyDescent="0.2">
      <c r="P45" s="1">
        <v>6</v>
      </c>
      <c r="Q45" s="39">
        <v>0</v>
      </c>
      <c r="R45" s="39">
        <v>1</v>
      </c>
      <c r="S45" s="39">
        <v>0</v>
      </c>
      <c r="T45" s="39">
        <v>0</v>
      </c>
      <c r="U45" s="39">
        <v>1</v>
      </c>
      <c r="V45" s="39">
        <v>0</v>
      </c>
    </row>
    <row r="46" spans="1:22" ht="24" customHeight="1" x14ac:dyDescent="0.2">
      <c r="P46" s="1">
        <v>7</v>
      </c>
      <c r="Q46" s="39">
        <v>1</v>
      </c>
      <c r="R46" s="39">
        <v>0</v>
      </c>
      <c r="S46" s="39">
        <v>1</v>
      </c>
      <c r="T46" s="39">
        <v>1</v>
      </c>
      <c r="U46" s="39">
        <v>1</v>
      </c>
      <c r="V46" s="39">
        <v>1</v>
      </c>
    </row>
    <row r="47" spans="1:22" ht="24" customHeight="1" x14ac:dyDescent="0.2">
      <c r="P47" s="1">
        <v>8</v>
      </c>
      <c r="Q47" s="40">
        <v>1</v>
      </c>
      <c r="R47" s="40">
        <v>0</v>
      </c>
      <c r="S47" s="40">
        <v>1</v>
      </c>
      <c r="T47" s="40">
        <v>0</v>
      </c>
      <c r="U47" s="40">
        <v>0</v>
      </c>
      <c r="V47" s="40">
        <v>0</v>
      </c>
    </row>
    <row r="48" spans="1:22" ht="24" customHeight="1" x14ac:dyDescent="0.2">
      <c r="Q48" s="70" t="s">
        <v>0</v>
      </c>
      <c r="R48" s="70" t="s">
        <v>0</v>
      </c>
      <c r="S48" s="70" t="s">
        <v>0</v>
      </c>
      <c r="T48" s="70" t="s">
        <v>0</v>
      </c>
      <c r="U48" s="70" t="s">
        <v>0</v>
      </c>
      <c r="V48" s="70" t="s">
        <v>0</v>
      </c>
    </row>
    <row r="49" spans="4:56" ht="24" customHeight="1" x14ac:dyDescent="0.2">
      <c r="AH49" t="s">
        <v>69</v>
      </c>
    </row>
    <row r="50" spans="4:56" ht="24" customHeight="1" x14ac:dyDescent="0.25">
      <c r="E50" s="37" t="s">
        <v>68</v>
      </c>
      <c r="F50" s="1">
        <v>1</v>
      </c>
      <c r="G50" s="1">
        <v>2</v>
      </c>
      <c r="H50" s="1">
        <v>3</v>
      </c>
      <c r="I50" s="1">
        <v>4</v>
      </c>
      <c r="J50" s="1">
        <v>5</v>
      </c>
      <c r="K50" s="1">
        <v>6</v>
      </c>
      <c r="L50" s="1">
        <v>7</v>
      </c>
      <c r="M50" s="1">
        <v>8</v>
      </c>
      <c r="P50" s="36" t="s">
        <v>67</v>
      </c>
      <c r="Q50" s="1">
        <v>1</v>
      </c>
      <c r="R50" s="1">
        <v>2</v>
      </c>
      <c r="S50" s="1">
        <v>3</v>
      </c>
      <c r="T50" s="1">
        <v>4</v>
      </c>
      <c r="U50" s="1">
        <v>5</v>
      </c>
      <c r="V50" s="1">
        <v>6</v>
      </c>
      <c r="AH50" s="36" t="s">
        <v>67</v>
      </c>
      <c r="AI50" s="1">
        <v>1</v>
      </c>
      <c r="AJ50" s="1">
        <v>2</v>
      </c>
      <c r="AK50" s="1">
        <v>3</v>
      </c>
      <c r="AL50" s="1">
        <v>4</v>
      </c>
      <c r="AM50" s="1">
        <v>5</v>
      </c>
      <c r="AN50" s="1">
        <v>6</v>
      </c>
    </row>
    <row r="51" spans="4:56" ht="24" customHeight="1" x14ac:dyDescent="0.25">
      <c r="E51" s="42" t="s">
        <v>70</v>
      </c>
      <c r="P51" s="42" t="s">
        <v>70</v>
      </c>
      <c r="AH51" s="42" t="s">
        <v>70</v>
      </c>
      <c r="AI51" s="1"/>
    </row>
    <row r="52" spans="4:56" ht="24" customHeight="1" x14ac:dyDescent="0.25">
      <c r="D52" s="43" t="s">
        <v>71</v>
      </c>
      <c r="E52" s="1">
        <v>1</v>
      </c>
      <c r="F52" s="44">
        <v>0</v>
      </c>
      <c r="G52" s="45">
        <v>1</v>
      </c>
      <c r="H52" s="45">
        <v>1</v>
      </c>
      <c r="I52" s="45">
        <v>1</v>
      </c>
      <c r="J52" s="45">
        <v>1</v>
      </c>
      <c r="K52" s="45">
        <v>1</v>
      </c>
      <c r="L52" s="45">
        <v>2</v>
      </c>
      <c r="M52" s="46">
        <v>1</v>
      </c>
      <c r="N52" s="70" t="s">
        <v>3</v>
      </c>
      <c r="O52" s="1" t="s">
        <v>72</v>
      </c>
      <c r="P52" s="1">
        <v>1</v>
      </c>
      <c r="Q52" s="38" cm="1">
        <f t="array" ref="Q52:V55">MMULT(F52:M55,Q40:V47)</f>
        <v>4</v>
      </c>
      <c r="R52" s="38">
        <v>4</v>
      </c>
      <c r="S52" s="38">
        <v>5</v>
      </c>
      <c r="T52" s="38">
        <v>5</v>
      </c>
      <c r="U52" s="38">
        <v>4</v>
      </c>
      <c r="V52" s="38">
        <v>4</v>
      </c>
      <c r="AH52" s="1">
        <v>1</v>
      </c>
      <c r="AI52" s="38" cm="1">
        <f t="array" ref="AI52:AN55">Q52:V55</f>
        <v>4</v>
      </c>
      <c r="AJ52" s="38">
        <v>4</v>
      </c>
      <c r="AK52" s="38">
        <v>5</v>
      </c>
      <c r="AL52" s="38">
        <v>5</v>
      </c>
      <c r="AM52" s="38">
        <v>4</v>
      </c>
      <c r="AN52" s="38">
        <v>4</v>
      </c>
    </row>
    <row r="53" spans="4:56" ht="24" customHeight="1" x14ac:dyDescent="0.2">
      <c r="D53" s="1"/>
      <c r="E53" s="1">
        <v>2</v>
      </c>
      <c r="F53" s="48">
        <v>1</v>
      </c>
      <c r="G53" s="49">
        <v>0</v>
      </c>
      <c r="H53" s="49">
        <v>0</v>
      </c>
      <c r="I53" s="49">
        <v>0</v>
      </c>
      <c r="J53" s="49">
        <v>0</v>
      </c>
      <c r="K53" s="49">
        <v>0</v>
      </c>
      <c r="L53" s="49">
        <v>0</v>
      </c>
      <c r="M53" s="50">
        <v>-1</v>
      </c>
      <c r="N53" s="70" t="s">
        <v>3</v>
      </c>
      <c r="P53" s="1">
        <v>2</v>
      </c>
      <c r="Q53" s="39">
        <v>0</v>
      </c>
      <c r="R53" s="39">
        <v>0</v>
      </c>
      <c r="S53" s="39">
        <v>-1</v>
      </c>
      <c r="T53" s="39">
        <v>0</v>
      </c>
      <c r="U53" s="39">
        <v>0</v>
      </c>
      <c r="V53" s="39">
        <v>1</v>
      </c>
      <c r="AH53" s="1">
        <v>2</v>
      </c>
      <c r="AI53" s="39">
        <v>0</v>
      </c>
      <c r="AJ53" s="39">
        <v>0</v>
      </c>
      <c r="AK53" s="39">
        <v>-1</v>
      </c>
      <c r="AL53" s="39">
        <v>0</v>
      </c>
      <c r="AM53" s="39">
        <v>0</v>
      </c>
      <c r="AN53" s="39">
        <v>1</v>
      </c>
    </row>
    <row r="54" spans="4:56" ht="24" customHeight="1" x14ac:dyDescent="0.2">
      <c r="E54" s="1">
        <v>3</v>
      </c>
      <c r="F54" s="48">
        <v>1</v>
      </c>
      <c r="G54" s="49">
        <v>1</v>
      </c>
      <c r="H54" s="49">
        <v>0</v>
      </c>
      <c r="I54" s="49">
        <v>1</v>
      </c>
      <c r="J54" s="49">
        <v>1</v>
      </c>
      <c r="K54" s="49">
        <v>0</v>
      </c>
      <c r="L54" s="49">
        <v>0</v>
      </c>
      <c r="M54" s="50">
        <v>-1</v>
      </c>
      <c r="N54" s="70" t="s">
        <v>3</v>
      </c>
      <c r="P54" s="1">
        <v>3</v>
      </c>
      <c r="Q54" s="39">
        <v>1</v>
      </c>
      <c r="R54" s="39">
        <v>2</v>
      </c>
      <c r="S54" s="39">
        <v>0</v>
      </c>
      <c r="T54" s="39">
        <v>2</v>
      </c>
      <c r="U54" s="39">
        <v>0</v>
      </c>
      <c r="V54" s="39">
        <v>3</v>
      </c>
      <c r="AH54" s="1">
        <v>3</v>
      </c>
      <c r="AI54" s="39">
        <v>1</v>
      </c>
      <c r="AJ54" s="39">
        <v>2</v>
      </c>
      <c r="AK54" s="39">
        <v>0</v>
      </c>
      <c r="AL54" s="39">
        <v>2</v>
      </c>
      <c r="AM54" s="39">
        <v>0</v>
      </c>
      <c r="AN54" s="39">
        <v>3</v>
      </c>
    </row>
    <row r="55" spans="4:56" ht="24" customHeight="1" x14ac:dyDescent="0.2">
      <c r="D55" s="1"/>
      <c r="E55" s="1">
        <v>4</v>
      </c>
      <c r="F55" s="51">
        <v>0</v>
      </c>
      <c r="G55" s="52">
        <v>1</v>
      </c>
      <c r="H55" s="52">
        <v>1</v>
      </c>
      <c r="I55" s="52">
        <v>0</v>
      </c>
      <c r="J55" s="52">
        <v>1</v>
      </c>
      <c r="K55" s="52">
        <v>2</v>
      </c>
      <c r="L55" s="52">
        <v>2</v>
      </c>
      <c r="M55" s="53">
        <v>1</v>
      </c>
      <c r="N55" s="70" t="s">
        <v>3</v>
      </c>
      <c r="P55" s="1">
        <v>4</v>
      </c>
      <c r="Q55" s="40">
        <v>3</v>
      </c>
      <c r="R55" s="40">
        <v>5</v>
      </c>
      <c r="S55" s="40">
        <v>4</v>
      </c>
      <c r="T55" s="40">
        <v>4</v>
      </c>
      <c r="U55" s="40">
        <v>5</v>
      </c>
      <c r="V55" s="40">
        <v>4</v>
      </c>
      <c r="AH55" s="1">
        <v>4</v>
      </c>
      <c r="AI55" s="40">
        <v>3</v>
      </c>
      <c r="AJ55" s="40">
        <v>5</v>
      </c>
      <c r="AK55" s="40">
        <v>4</v>
      </c>
      <c r="AL55" s="40">
        <v>4</v>
      </c>
      <c r="AM55" s="40">
        <v>5</v>
      </c>
      <c r="AN55" s="40">
        <v>4</v>
      </c>
    </row>
    <row r="56" spans="4:56" ht="24" customHeight="1" x14ac:dyDescent="0.2">
      <c r="AA56" t="s">
        <v>73</v>
      </c>
      <c r="AC56" s="1"/>
      <c r="AI56" s="70" t="s">
        <v>0</v>
      </c>
      <c r="AJ56" s="70" t="s">
        <v>0</v>
      </c>
      <c r="AK56" s="70" t="s">
        <v>0</v>
      </c>
      <c r="AL56" s="70" t="s">
        <v>0</v>
      </c>
      <c r="AM56" s="70" t="s">
        <v>0</v>
      </c>
      <c r="AN56" s="70" t="s">
        <v>0</v>
      </c>
    </row>
    <row r="57" spans="4:56" ht="24" customHeight="1" x14ac:dyDescent="0.25">
      <c r="D57" s="43" t="s">
        <v>74</v>
      </c>
      <c r="E57" s="1">
        <v>1</v>
      </c>
      <c r="F57" s="44">
        <v>1</v>
      </c>
      <c r="G57" s="45">
        <v>0</v>
      </c>
      <c r="H57" s="45">
        <v>0</v>
      </c>
      <c r="I57" s="45">
        <v>1</v>
      </c>
      <c r="J57" s="45">
        <v>1</v>
      </c>
      <c r="K57" s="45">
        <v>1</v>
      </c>
      <c r="L57" s="45">
        <v>2</v>
      </c>
      <c r="M57" s="46">
        <v>1</v>
      </c>
      <c r="N57" s="70" t="s">
        <v>3</v>
      </c>
      <c r="O57" s="1" t="s">
        <v>75</v>
      </c>
      <c r="P57" s="1">
        <v>1</v>
      </c>
      <c r="Q57" s="38" cm="1">
        <f t="array" ref="Q57:V60">MMULT(F57:M60,Q40:V47)</f>
        <v>5</v>
      </c>
      <c r="R57" s="38">
        <v>2</v>
      </c>
      <c r="S57" s="38">
        <v>4</v>
      </c>
      <c r="T57" s="38">
        <v>4</v>
      </c>
      <c r="U57" s="38">
        <v>3</v>
      </c>
      <c r="V57" s="38">
        <v>4</v>
      </c>
      <c r="AA57" s="36" t="s">
        <v>67</v>
      </c>
      <c r="AB57" s="42" t="s">
        <v>70</v>
      </c>
      <c r="AC57" s="1">
        <v>1</v>
      </c>
      <c r="AD57" s="1">
        <v>2</v>
      </c>
      <c r="AE57" s="1">
        <v>3</v>
      </c>
      <c r="AF57" s="1">
        <v>4</v>
      </c>
    </row>
    <row r="58" spans="4:56" ht="24" customHeight="1" x14ac:dyDescent="0.2">
      <c r="D58" s="1"/>
      <c r="E58" s="1">
        <v>2</v>
      </c>
      <c r="F58" s="48">
        <v>1</v>
      </c>
      <c r="G58" s="49">
        <v>0</v>
      </c>
      <c r="H58" s="49">
        <v>1</v>
      </c>
      <c r="I58" s="49">
        <v>0</v>
      </c>
      <c r="J58" s="49">
        <v>1</v>
      </c>
      <c r="K58" s="49">
        <v>0</v>
      </c>
      <c r="L58" s="49">
        <v>0</v>
      </c>
      <c r="M58" s="50">
        <v>3</v>
      </c>
      <c r="N58" s="70" t="s">
        <v>3</v>
      </c>
      <c r="P58" s="1">
        <v>2</v>
      </c>
      <c r="Q58" s="39">
        <v>4</v>
      </c>
      <c r="R58" s="39">
        <v>2</v>
      </c>
      <c r="S58" s="39">
        <v>4</v>
      </c>
      <c r="T58" s="39">
        <v>2</v>
      </c>
      <c r="U58" s="39">
        <v>1</v>
      </c>
      <c r="V58" s="39">
        <v>2</v>
      </c>
      <c r="AA58" s="1">
        <v>1</v>
      </c>
      <c r="AC58" s="54" cm="1">
        <f t="array" ref="AC58:AF63">TRANSPOSE(Q57:V60)</f>
        <v>5</v>
      </c>
      <c r="AD58" s="55">
        <v>4</v>
      </c>
      <c r="AE58" s="55">
        <v>0</v>
      </c>
      <c r="AF58" s="56">
        <v>4</v>
      </c>
      <c r="AG58" s="70" t="s">
        <v>3</v>
      </c>
      <c r="AI58" s="57" cm="1">
        <f t="array" ref="AI58:AN63">MMULT(_xlfn.ANCHORARRAY(AC58),_xlfn.ANCHORARRAY(AI52))</f>
        <v>32</v>
      </c>
      <c r="AJ58" s="58">
        <v>40</v>
      </c>
      <c r="AK58" s="58">
        <v>37</v>
      </c>
      <c r="AL58" s="58">
        <v>41</v>
      </c>
      <c r="AM58" s="58">
        <v>40</v>
      </c>
      <c r="AN58" s="59">
        <v>40</v>
      </c>
      <c r="AO58" s="70" t="s">
        <v>3</v>
      </c>
      <c r="AQ58" s="57" cm="1">
        <f t="array" ref="AQ58:AV63">_xlfn.ANCHORARRAY(AI58)/SQRT(4)</f>
        <v>16</v>
      </c>
      <c r="AR58" s="58">
        <v>20</v>
      </c>
      <c r="AS58" s="58">
        <v>18.5</v>
      </c>
      <c r="AT58" s="58">
        <v>20.5</v>
      </c>
      <c r="AU58" s="58">
        <v>20</v>
      </c>
      <c r="AV58" s="59">
        <v>20</v>
      </c>
      <c r="AW58" s="70" t="s">
        <v>3</v>
      </c>
      <c r="AY58" s="18" cm="1">
        <f t="array" ref="AY58:AY63">_xlfn.LET(_xlpm.x,AQ58:AQ63, EXP(_xlpm.x) / SUM(EXP(_xlpm.x)))</f>
        <v>0.42520853262173663</v>
      </c>
      <c r="AZ58" s="18" cm="1">
        <f t="array" ref="AZ58:AZ63">_xlfn.LET(_xlpm.x,AR58:AR63, EXP(_xlpm.x) / SUM(EXP(_xlpm.x)))</f>
        <v>0.2255358961789905</v>
      </c>
      <c r="BA58" s="18" cm="1">
        <f t="array" ref="BA58:BA63">_xlfn.LET(_xlpm.x,AS58:AS63, EXP(_xlpm.x) / SUM(EXP(_xlpm.x)))</f>
        <v>0.28713582707166219</v>
      </c>
      <c r="BB58" s="18" cm="1">
        <f t="array" ref="BB58:BB63">_xlfn.LET(_xlpm.x,AT58:AT63, EXP(_xlpm.x) / SUM(EXP(_xlpm.x)))</f>
        <v>0.43559978460267051</v>
      </c>
      <c r="BC58" s="18" cm="1">
        <f t="array" ref="BC58:BC63">_xlfn.LET(_xlpm.x,AU58:AU63, EXP(_xlpm.x) / SUM(EXP(_xlpm.x)))</f>
        <v>0.22550534287309318</v>
      </c>
      <c r="BD58" s="18" cm="1">
        <f t="array" ref="BD58:BD63">_xlfn.LET(_xlpm.x,AV58:AV63, EXP(_xlpm.x) / SUM(EXP(_xlpm.x)))</f>
        <v>0.4135062720484346</v>
      </c>
    </row>
    <row r="59" spans="4:56" ht="24" customHeight="1" x14ac:dyDescent="0.2">
      <c r="E59" s="1">
        <v>3</v>
      </c>
      <c r="F59" s="48">
        <v>0</v>
      </c>
      <c r="G59" s="49">
        <v>1</v>
      </c>
      <c r="H59" s="49">
        <v>0</v>
      </c>
      <c r="I59" s="49">
        <v>1</v>
      </c>
      <c r="J59" s="49">
        <v>0</v>
      </c>
      <c r="K59" s="49">
        <v>0</v>
      </c>
      <c r="L59" s="49">
        <v>-1</v>
      </c>
      <c r="M59" s="50">
        <v>0</v>
      </c>
      <c r="N59" s="70" t="s">
        <v>3</v>
      </c>
      <c r="P59" s="1">
        <v>3</v>
      </c>
      <c r="Q59" s="39">
        <v>0</v>
      </c>
      <c r="R59" s="39">
        <v>1</v>
      </c>
      <c r="S59" s="39">
        <v>0</v>
      </c>
      <c r="T59" s="39">
        <v>0</v>
      </c>
      <c r="U59" s="39">
        <v>-1</v>
      </c>
      <c r="V59" s="39">
        <v>0</v>
      </c>
      <c r="AA59" s="1">
        <v>2</v>
      </c>
      <c r="AC59" s="54">
        <v>2</v>
      </c>
      <c r="AD59" s="55">
        <v>2</v>
      </c>
      <c r="AE59" s="55">
        <v>1</v>
      </c>
      <c r="AF59" s="56">
        <v>3</v>
      </c>
      <c r="AG59" s="70" t="s">
        <v>3</v>
      </c>
      <c r="AI59" s="60">
        <v>18</v>
      </c>
      <c r="AJ59" s="1">
        <v>25</v>
      </c>
      <c r="AK59" s="1">
        <v>20</v>
      </c>
      <c r="AL59" s="1">
        <v>24</v>
      </c>
      <c r="AM59" s="1">
        <v>23</v>
      </c>
      <c r="AN59" s="61">
        <v>25</v>
      </c>
      <c r="AO59" s="70" t="s">
        <v>3</v>
      </c>
      <c r="AQ59" s="60">
        <v>9</v>
      </c>
      <c r="AR59" s="1">
        <v>12.5</v>
      </c>
      <c r="AS59" s="1">
        <v>10</v>
      </c>
      <c r="AT59" s="1">
        <v>12</v>
      </c>
      <c r="AU59" s="1">
        <v>11.5</v>
      </c>
      <c r="AV59" s="61">
        <v>12.5</v>
      </c>
      <c r="AW59" s="70" t="s">
        <v>3</v>
      </c>
      <c r="AY59" s="19">
        <v>3.8773999249766083E-4</v>
      </c>
      <c r="AZ59" s="19">
        <v>1.2474037908388416E-4</v>
      </c>
      <c r="BA59" s="19">
        <v>5.842305841879347E-5</v>
      </c>
      <c r="BB59" s="19">
        <v>8.8630777714493279E-5</v>
      </c>
      <c r="BC59" s="19">
        <v>4.5883204317574362E-5</v>
      </c>
      <c r="BD59" s="19">
        <v>2.287038560280872E-4</v>
      </c>
    </row>
    <row r="60" spans="4:56" ht="24" customHeight="1" x14ac:dyDescent="0.2">
      <c r="D60" s="1"/>
      <c r="E60" s="1">
        <v>4</v>
      </c>
      <c r="F60" s="51">
        <v>0</v>
      </c>
      <c r="G60" s="52">
        <v>1</v>
      </c>
      <c r="H60" s="52">
        <v>1</v>
      </c>
      <c r="I60" s="52">
        <v>1</v>
      </c>
      <c r="J60" s="52">
        <v>1</v>
      </c>
      <c r="K60" s="52">
        <v>0</v>
      </c>
      <c r="L60" s="52">
        <v>2</v>
      </c>
      <c r="M60" s="53">
        <v>1</v>
      </c>
      <c r="N60" s="70" t="s">
        <v>3</v>
      </c>
      <c r="P60" s="1">
        <v>4</v>
      </c>
      <c r="Q60" s="40">
        <v>4</v>
      </c>
      <c r="R60" s="40">
        <v>3</v>
      </c>
      <c r="S60" s="40">
        <v>5</v>
      </c>
      <c r="T60" s="40">
        <v>5</v>
      </c>
      <c r="U60" s="40">
        <v>3</v>
      </c>
      <c r="V60" s="40">
        <v>4</v>
      </c>
      <c r="AA60" s="1">
        <v>3</v>
      </c>
      <c r="AC60" s="54">
        <v>4</v>
      </c>
      <c r="AD60" s="55">
        <v>4</v>
      </c>
      <c r="AE60" s="55">
        <v>0</v>
      </c>
      <c r="AF60" s="56">
        <v>5</v>
      </c>
      <c r="AG60" s="70" t="s">
        <v>3</v>
      </c>
      <c r="AI60" s="60">
        <v>31</v>
      </c>
      <c r="AJ60" s="1">
        <v>41</v>
      </c>
      <c r="AK60" s="1">
        <v>36</v>
      </c>
      <c r="AL60" s="1">
        <v>40</v>
      </c>
      <c r="AM60" s="1">
        <v>41</v>
      </c>
      <c r="AN60" s="61">
        <v>40</v>
      </c>
      <c r="AO60" s="70" t="s">
        <v>3</v>
      </c>
      <c r="AQ60" s="60">
        <v>15.5</v>
      </c>
      <c r="AR60" s="1">
        <v>20.5</v>
      </c>
      <c r="AS60" s="1">
        <v>18</v>
      </c>
      <c r="AT60" s="1">
        <v>20</v>
      </c>
      <c r="AU60" s="1">
        <v>20.5</v>
      </c>
      <c r="AV60" s="61">
        <v>20</v>
      </c>
      <c r="AW60" s="70" t="s">
        <v>3</v>
      </c>
      <c r="AY60" s="19">
        <v>0.25790201180650274</v>
      </c>
      <c r="AZ60" s="19">
        <v>0.37184582933671739</v>
      </c>
      <c r="BA60" s="19">
        <v>0.17415668262090786</v>
      </c>
      <c r="BB60" s="19">
        <v>0.26420462472573875</v>
      </c>
      <c r="BC60" s="19">
        <v>0.37179545545139425</v>
      </c>
      <c r="BD60" s="19">
        <v>0.4135062720484346</v>
      </c>
    </row>
    <row r="61" spans="4:56" ht="24" customHeight="1" x14ac:dyDescent="0.2">
      <c r="N61" s="70"/>
      <c r="AA61" s="1">
        <v>4</v>
      </c>
      <c r="AC61" s="54">
        <v>4</v>
      </c>
      <c r="AD61" s="55">
        <v>2</v>
      </c>
      <c r="AE61" s="55">
        <v>0</v>
      </c>
      <c r="AF61" s="56">
        <v>5</v>
      </c>
      <c r="AG61" s="70" t="s">
        <v>3</v>
      </c>
      <c r="AI61" s="60">
        <v>31</v>
      </c>
      <c r="AJ61" s="1">
        <v>41</v>
      </c>
      <c r="AK61" s="1">
        <v>38</v>
      </c>
      <c r="AL61" s="1">
        <v>40</v>
      </c>
      <c r="AM61" s="1">
        <v>41</v>
      </c>
      <c r="AN61" s="61">
        <v>38</v>
      </c>
      <c r="AO61" s="70" t="s">
        <v>3</v>
      </c>
      <c r="AQ61" s="60">
        <v>15.5</v>
      </c>
      <c r="AR61" s="1">
        <v>20.5</v>
      </c>
      <c r="AS61" s="1">
        <v>19</v>
      </c>
      <c r="AT61" s="1">
        <v>20</v>
      </c>
      <c r="AU61" s="1">
        <v>20.5</v>
      </c>
      <c r="AV61" s="61">
        <v>19</v>
      </c>
      <c r="AW61" s="70" t="s">
        <v>3</v>
      </c>
      <c r="AY61" s="19">
        <v>0.25790201180650274</v>
      </c>
      <c r="AZ61" s="19">
        <v>0.37184582933671739</v>
      </c>
      <c r="BA61" s="19">
        <v>0.47340694567312303</v>
      </c>
      <c r="BB61" s="19">
        <v>0.26420462472573875</v>
      </c>
      <c r="BC61" s="19">
        <v>0.37179545545139425</v>
      </c>
      <c r="BD61" s="19">
        <v>0.1521204562820645</v>
      </c>
    </row>
    <row r="62" spans="4:56" ht="24" customHeight="1" x14ac:dyDescent="0.25">
      <c r="D62" s="43" t="s">
        <v>76</v>
      </c>
      <c r="E62" s="1">
        <v>1</v>
      </c>
      <c r="F62" s="44">
        <v>1</v>
      </c>
      <c r="G62" s="45">
        <v>0</v>
      </c>
      <c r="H62" s="45">
        <v>0</v>
      </c>
      <c r="I62" s="45">
        <v>1</v>
      </c>
      <c r="J62" s="45">
        <v>1</v>
      </c>
      <c r="K62" s="45">
        <v>1</v>
      </c>
      <c r="L62" s="45">
        <v>-1</v>
      </c>
      <c r="M62" s="46">
        <v>1</v>
      </c>
      <c r="N62" s="70" t="s">
        <v>3</v>
      </c>
      <c r="O62" s="1" t="s">
        <v>77</v>
      </c>
      <c r="P62" s="1">
        <v>1</v>
      </c>
      <c r="Q62" s="38" cm="1">
        <f t="array" ref="Q62:V65">MMULT(F62:M65,Q40:V47)</f>
        <v>2</v>
      </c>
      <c r="R62" s="38">
        <v>2</v>
      </c>
      <c r="S62" s="38">
        <v>1</v>
      </c>
      <c r="T62" s="38">
        <v>1</v>
      </c>
      <c r="U62" s="38">
        <v>0</v>
      </c>
      <c r="V62" s="38">
        <v>1</v>
      </c>
      <c r="AA62" s="1">
        <v>5</v>
      </c>
      <c r="AC62" s="54">
        <v>3</v>
      </c>
      <c r="AD62" s="55">
        <v>1</v>
      </c>
      <c r="AE62" s="55">
        <v>-1</v>
      </c>
      <c r="AF62" s="56">
        <v>3</v>
      </c>
      <c r="AG62" s="70" t="s">
        <v>3</v>
      </c>
      <c r="AI62" s="60">
        <v>20</v>
      </c>
      <c r="AJ62" s="1">
        <v>25</v>
      </c>
      <c r="AK62" s="1">
        <v>26</v>
      </c>
      <c r="AL62" s="1">
        <v>25</v>
      </c>
      <c r="AM62" s="1">
        <v>27</v>
      </c>
      <c r="AN62" s="61">
        <v>22</v>
      </c>
      <c r="AO62" s="70" t="s">
        <v>3</v>
      </c>
      <c r="AQ62" s="60">
        <v>10</v>
      </c>
      <c r="AR62" s="1">
        <v>12.5</v>
      </c>
      <c r="AS62" s="1">
        <v>13</v>
      </c>
      <c r="AT62" s="1">
        <v>12.5</v>
      </c>
      <c r="AU62" s="1">
        <v>13.5</v>
      </c>
      <c r="AV62" s="61">
        <v>11</v>
      </c>
      <c r="AW62" s="70" t="s">
        <v>3</v>
      </c>
      <c r="AY62" s="19">
        <v>1.0539865757732379E-3</v>
      </c>
      <c r="AZ62" s="19">
        <v>1.2474037908388416E-4</v>
      </c>
      <c r="BA62" s="19">
        <v>1.1734584970362262E-3</v>
      </c>
      <c r="BB62" s="19">
        <v>1.4612744845657997E-4</v>
      </c>
      <c r="BC62" s="19">
        <v>3.3903357070125397E-4</v>
      </c>
      <c r="BD62" s="19">
        <v>5.103072802211053E-5</v>
      </c>
    </row>
    <row r="63" spans="4:56" ht="24" customHeight="1" x14ac:dyDescent="0.2">
      <c r="D63" s="1"/>
      <c r="E63" s="1">
        <v>2</v>
      </c>
      <c r="F63" s="48">
        <v>1</v>
      </c>
      <c r="G63" s="49">
        <v>0</v>
      </c>
      <c r="H63" s="49">
        <v>1</v>
      </c>
      <c r="I63" s="49">
        <v>0</v>
      </c>
      <c r="J63" s="49">
        <v>-1</v>
      </c>
      <c r="K63" s="49">
        <v>0</v>
      </c>
      <c r="L63" s="49">
        <v>0</v>
      </c>
      <c r="M63" s="50">
        <v>1</v>
      </c>
      <c r="N63" s="70" t="s">
        <v>3</v>
      </c>
      <c r="P63" s="1">
        <v>2</v>
      </c>
      <c r="Q63" s="39">
        <v>2</v>
      </c>
      <c r="R63" s="39">
        <v>0</v>
      </c>
      <c r="S63" s="39">
        <v>2</v>
      </c>
      <c r="T63" s="39">
        <v>0</v>
      </c>
      <c r="U63" s="39">
        <v>1</v>
      </c>
      <c r="V63" s="39">
        <v>0</v>
      </c>
      <c r="AA63" s="1">
        <v>6</v>
      </c>
      <c r="AC63" s="54">
        <v>4</v>
      </c>
      <c r="AD63" s="55">
        <v>2</v>
      </c>
      <c r="AE63" s="55">
        <v>0</v>
      </c>
      <c r="AF63" s="56">
        <v>4</v>
      </c>
      <c r="AG63" s="70" t="s">
        <v>3</v>
      </c>
      <c r="AI63" s="62">
        <v>28</v>
      </c>
      <c r="AJ63" s="63">
        <v>36</v>
      </c>
      <c r="AK63" s="63">
        <v>34</v>
      </c>
      <c r="AL63" s="63">
        <v>36</v>
      </c>
      <c r="AM63" s="63">
        <v>36</v>
      </c>
      <c r="AN63" s="64">
        <v>34</v>
      </c>
      <c r="AO63" s="70" t="s">
        <v>3</v>
      </c>
      <c r="AQ63" s="62">
        <v>14</v>
      </c>
      <c r="AR63" s="63">
        <v>18</v>
      </c>
      <c r="AS63" s="63">
        <v>17</v>
      </c>
      <c r="AT63" s="63">
        <v>18</v>
      </c>
      <c r="AU63" s="63">
        <v>18</v>
      </c>
      <c r="AV63" s="64">
        <v>17</v>
      </c>
      <c r="AW63" s="70" t="s">
        <v>3</v>
      </c>
      <c r="AY63" s="20">
        <v>5.7545717196987194E-2</v>
      </c>
      <c r="AZ63" s="20">
        <v>3.0522964389406954E-2</v>
      </c>
      <c r="BA63" s="20">
        <v>6.4068663078851826E-2</v>
      </c>
      <c r="BB63" s="20">
        <v>3.575620771968082E-2</v>
      </c>
      <c r="BC63" s="20">
        <v>3.0518829449099522E-2</v>
      </c>
      <c r="BD63" s="20">
        <v>2.058726503701596E-2</v>
      </c>
    </row>
    <row r="64" spans="4:56" ht="24" customHeight="1" x14ac:dyDescent="0.2">
      <c r="E64" s="1">
        <v>3</v>
      </c>
      <c r="F64" s="48">
        <v>1</v>
      </c>
      <c r="G64" s="49">
        <v>1</v>
      </c>
      <c r="H64" s="49">
        <v>0</v>
      </c>
      <c r="I64" s="49">
        <v>1</v>
      </c>
      <c r="J64" s="49">
        <v>0</v>
      </c>
      <c r="K64" s="49">
        <v>1</v>
      </c>
      <c r="L64" s="49">
        <v>-1</v>
      </c>
      <c r="M64" s="50">
        <v>3</v>
      </c>
      <c r="N64" s="70" t="s">
        <v>3</v>
      </c>
      <c r="P64" s="1">
        <v>3</v>
      </c>
      <c r="Q64" s="39">
        <v>4</v>
      </c>
      <c r="R64" s="39">
        <v>2</v>
      </c>
      <c r="S64" s="39">
        <v>3</v>
      </c>
      <c r="T64" s="39">
        <v>0</v>
      </c>
      <c r="U64" s="39">
        <v>0</v>
      </c>
      <c r="V64" s="39">
        <v>1</v>
      </c>
    </row>
    <row r="65" spans="1:56" ht="24" customHeight="1" x14ac:dyDescent="0.2">
      <c r="D65" s="1"/>
      <c r="E65" s="1">
        <v>4</v>
      </c>
      <c r="F65" s="51">
        <v>0</v>
      </c>
      <c r="G65" s="52">
        <v>1</v>
      </c>
      <c r="H65" s="52">
        <v>0</v>
      </c>
      <c r="I65" s="52">
        <v>2</v>
      </c>
      <c r="J65" s="52">
        <v>1</v>
      </c>
      <c r="K65" s="52">
        <v>0</v>
      </c>
      <c r="L65" s="52">
        <v>2</v>
      </c>
      <c r="M65" s="53">
        <v>1</v>
      </c>
      <c r="N65" s="70" t="s">
        <v>3</v>
      </c>
      <c r="P65" s="1">
        <v>4</v>
      </c>
      <c r="Q65" s="40">
        <v>5</v>
      </c>
      <c r="R65" s="40">
        <v>2</v>
      </c>
      <c r="S65" s="40">
        <v>5</v>
      </c>
      <c r="T65" s="40">
        <v>5</v>
      </c>
      <c r="U65" s="40">
        <v>2</v>
      </c>
      <c r="V65" s="40">
        <v>4</v>
      </c>
      <c r="AH65" t="s">
        <v>78</v>
      </c>
    </row>
    <row r="66" spans="1:56" ht="24" customHeight="1" x14ac:dyDescent="0.25">
      <c r="AH66" s="36" t="s">
        <v>67</v>
      </c>
      <c r="AI66" s="1">
        <v>1</v>
      </c>
      <c r="AJ66" s="1">
        <v>2</v>
      </c>
      <c r="AK66" s="1">
        <v>3</v>
      </c>
      <c r="AL66" s="1">
        <v>4</v>
      </c>
      <c r="AM66" s="1">
        <v>5</v>
      </c>
      <c r="AN66" s="1">
        <v>6</v>
      </c>
      <c r="AX66" s="36" t="s">
        <v>67</v>
      </c>
      <c r="AY66" s="1">
        <v>0</v>
      </c>
      <c r="AZ66" s="1">
        <v>1</v>
      </c>
      <c r="BA66" s="1">
        <v>2</v>
      </c>
      <c r="BB66" s="1">
        <v>3</v>
      </c>
      <c r="BC66" s="1">
        <v>4</v>
      </c>
      <c r="BD66" s="1">
        <v>5</v>
      </c>
    </row>
    <row r="67" spans="1:56" ht="24" customHeight="1" x14ac:dyDescent="0.25">
      <c r="AH67" s="42" t="s">
        <v>70</v>
      </c>
      <c r="AI67" s="1"/>
      <c r="AX67" s="42" t="s">
        <v>70</v>
      </c>
      <c r="AY67" s="1"/>
    </row>
    <row r="68" spans="1:56" ht="24" customHeight="1" x14ac:dyDescent="0.2">
      <c r="AH68" s="1">
        <v>1</v>
      </c>
      <c r="AI68" s="38" cm="1">
        <f t="array" ref="AI68:AN71">Q62:V65</f>
        <v>2</v>
      </c>
      <c r="AJ68" s="38">
        <v>2</v>
      </c>
      <c r="AK68" s="38">
        <v>1</v>
      </c>
      <c r="AL68" s="38">
        <v>1</v>
      </c>
      <c r="AM68" s="38">
        <v>0</v>
      </c>
      <c r="AN68" s="38">
        <v>1</v>
      </c>
      <c r="AW68" s="70" t="s">
        <v>3</v>
      </c>
      <c r="AX68" s="1">
        <v>1</v>
      </c>
      <c r="AY68" s="65" cm="1">
        <f t="array" ref="AY68:BD71">MMULT(_xlfn.ANCHORARRAY(AI68),AY58:BD63)</f>
        <v>1.4245422860384611</v>
      </c>
      <c r="AZ68" s="65">
        <v>1.2255358961789904</v>
      </c>
      <c r="BA68" s="65">
        <v>1.2860207916330448</v>
      </c>
      <c r="BB68" s="65">
        <v>1.4355422879319284</v>
      </c>
      <c r="BC68" s="65">
        <v>1.2252121925067094</v>
      </c>
      <c r="BD68" s="65">
        <v>1.4136839451764407</v>
      </c>
    </row>
    <row r="69" spans="1:56" ht="24" customHeight="1" x14ac:dyDescent="0.2">
      <c r="AH69" s="1">
        <v>2</v>
      </c>
      <c r="AI69" s="39">
        <v>2</v>
      </c>
      <c r="AJ69" s="39">
        <v>0</v>
      </c>
      <c r="AK69" s="39">
        <v>2</v>
      </c>
      <c r="AL69" s="39">
        <v>0</v>
      </c>
      <c r="AM69" s="39">
        <v>1</v>
      </c>
      <c r="AN69" s="39">
        <v>0</v>
      </c>
      <c r="AW69" s="70" t="s">
        <v>3</v>
      </c>
      <c r="AX69" s="1">
        <v>2</v>
      </c>
      <c r="AY69" s="66">
        <v>1.367275075432252</v>
      </c>
      <c r="AZ69" s="66">
        <v>1.1948881914104996</v>
      </c>
      <c r="BA69" s="66">
        <v>0.92375847788217635</v>
      </c>
      <c r="BB69" s="66">
        <v>1.3997549461052752</v>
      </c>
      <c r="BC69" s="66">
        <v>1.1949406302196761</v>
      </c>
      <c r="BD69" s="66">
        <v>1.6540761189217605</v>
      </c>
    </row>
    <row r="70" spans="1:56" ht="24" customHeight="1" x14ac:dyDescent="0.2">
      <c r="AH70" s="1">
        <v>3</v>
      </c>
      <c r="AI70" s="39">
        <v>4</v>
      </c>
      <c r="AJ70" s="39">
        <v>2</v>
      </c>
      <c r="AK70" s="39">
        <v>3</v>
      </c>
      <c r="AL70" s="39">
        <v>0</v>
      </c>
      <c r="AM70" s="39">
        <v>0</v>
      </c>
      <c r="AN70" s="39">
        <v>1</v>
      </c>
      <c r="AW70" s="70" t="s">
        <v>3</v>
      </c>
      <c r="AX70" s="1">
        <v>3</v>
      </c>
      <c r="AY70" s="66">
        <v>2.5328613630884371</v>
      </c>
      <c r="AZ70" s="66">
        <v>2.0484535178736887</v>
      </c>
      <c r="BA70" s="66">
        <v>1.7351988653450616</v>
      </c>
      <c r="BB70" s="66">
        <v>2.5709464818630079</v>
      </c>
      <c r="BC70" s="66">
        <v>2.0480183337042899</v>
      </c>
      <c r="BD70" s="66">
        <v>2.9155885770881143</v>
      </c>
    </row>
    <row r="71" spans="1:56" ht="24" customHeight="1" x14ac:dyDescent="0.2">
      <c r="AH71" s="1">
        <v>4</v>
      </c>
      <c r="AI71" s="40">
        <v>5</v>
      </c>
      <c r="AJ71" s="40">
        <v>2</v>
      </c>
      <c r="AK71" s="40">
        <v>5</v>
      </c>
      <c r="AL71" s="40">
        <v>5</v>
      </c>
      <c r="AM71" s="40">
        <v>2</v>
      </c>
      <c r="AN71" s="40">
        <v>4</v>
      </c>
      <c r="AW71" s="70" t="s">
        <v>3</v>
      </c>
      <c r="AX71" s="1">
        <v>4</v>
      </c>
      <c r="AY71" s="67">
        <v>4.9381291030982011</v>
      </c>
      <c r="AZ71" s="67">
        <v>4.9687285933360901</v>
      </c>
      <c r="BA71" s="67">
        <v>4.9322356922547828</v>
      </c>
      <c r="BB71" s="67">
        <v>4.9635395176018058</v>
      </c>
      <c r="BC71" s="67">
        <v>4.9683264202258437</v>
      </c>
      <c r="BD71" s="67">
        <v>4.9785735312108317</v>
      </c>
    </row>
    <row r="75" spans="1:56" s="102" customFormat="1" ht="33" thickBot="1" x14ac:dyDescent="0.45">
      <c r="A75" s="102" t="s">
        <v>119</v>
      </c>
    </row>
    <row r="76" spans="1:56" ht="24" customHeight="1" thickTop="1" x14ac:dyDescent="0.2">
      <c r="A76" s="13" t="str">
        <f>HYPERLINK("#A1","[top]")</f>
        <v>[top]</v>
      </c>
    </row>
    <row r="78" spans="1:56" ht="24" customHeight="1" x14ac:dyDescent="0.2">
      <c r="B78" s="68"/>
      <c r="C78" s="68"/>
      <c r="D78" s="68"/>
      <c r="E78" s="68"/>
      <c r="F78" s="68"/>
      <c r="G78" s="68"/>
      <c r="H78" s="68"/>
      <c r="I78" s="68" t="s">
        <v>69</v>
      </c>
      <c r="J78" s="68"/>
      <c r="K78" s="68"/>
      <c r="L78" s="68"/>
      <c r="M78" s="68"/>
      <c r="N78" s="68"/>
      <c r="O78" s="68"/>
    </row>
    <row r="79" spans="1:56" ht="24" customHeight="1" x14ac:dyDescent="0.25">
      <c r="B79" s="68"/>
      <c r="C79" s="68"/>
      <c r="D79" s="68"/>
      <c r="E79" s="68"/>
      <c r="F79" s="68"/>
      <c r="G79" s="68"/>
      <c r="H79" s="68"/>
      <c r="I79" s="69" t="s">
        <v>67</v>
      </c>
      <c r="J79" s="70">
        <v>1</v>
      </c>
      <c r="K79" s="70">
        <v>2</v>
      </c>
      <c r="L79" s="70">
        <v>3</v>
      </c>
      <c r="M79" s="70">
        <v>4</v>
      </c>
      <c r="N79" s="70">
        <v>5</v>
      </c>
      <c r="O79" s="70">
        <v>6</v>
      </c>
      <c r="P79" s="70">
        <v>7</v>
      </c>
      <c r="Q79" s="70">
        <v>8</v>
      </c>
      <c r="R79" s="70">
        <v>9</v>
      </c>
      <c r="S79" s="70">
        <v>10</v>
      </c>
      <c r="T79" s="70">
        <v>11</v>
      </c>
      <c r="U79" s="70">
        <v>12</v>
      </c>
    </row>
    <row r="80" spans="1:56" ht="24" customHeight="1" x14ac:dyDescent="0.25">
      <c r="B80" s="68"/>
      <c r="C80" s="68"/>
      <c r="D80" s="68"/>
      <c r="E80" s="68"/>
      <c r="F80" s="68"/>
      <c r="G80" s="68"/>
      <c r="H80" s="68"/>
      <c r="I80" s="71" t="s">
        <v>80</v>
      </c>
      <c r="J80" s="70"/>
      <c r="K80" s="68"/>
      <c r="L80" s="68"/>
      <c r="M80" s="68"/>
      <c r="N80" s="68"/>
      <c r="O80" s="68"/>
    </row>
    <row r="81" spans="2:35" ht="24" customHeight="1" x14ac:dyDescent="0.2">
      <c r="B81" s="68"/>
      <c r="C81" s="68"/>
      <c r="D81" s="68"/>
      <c r="E81" s="68"/>
      <c r="F81" s="68"/>
      <c r="G81" s="68"/>
      <c r="H81" s="68"/>
      <c r="I81" s="70">
        <v>1</v>
      </c>
      <c r="J81" s="72">
        <v>4</v>
      </c>
      <c r="K81" s="73">
        <v>4</v>
      </c>
      <c r="L81" s="73">
        <v>5</v>
      </c>
      <c r="M81" s="73">
        <v>5</v>
      </c>
      <c r="N81" s="73">
        <v>4</v>
      </c>
      <c r="O81" s="73">
        <v>-2</v>
      </c>
      <c r="P81" s="73">
        <v>3</v>
      </c>
      <c r="Q81" s="73">
        <v>2</v>
      </c>
      <c r="R81" s="73">
        <v>2</v>
      </c>
      <c r="S81" s="73">
        <v>0</v>
      </c>
      <c r="T81" s="73">
        <v>2</v>
      </c>
      <c r="U81" s="73">
        <v>0</v>
      </c>
    </row>
    <row r="82" spans="2:35" ht="24" customHeight="1" x14ac:dyDescent="0.2">
      <c r="B82" s="68"/>
      <c r="C82" s="68"/>
      <c r="D82" s="68"/>
      <c r="E82" s="68"/>
      <c r="F82" s="68"/>
      <c r="G82" s="68"/>
      <c r="H82" s="68"/>
      <c r="I82" s="70">
        <v>2</v>
      </c>
      <c r="J82" s="74">
        <v>0</v>
      </c>
      <c r="K82" s="75">
        <v>0</v>
      </c>
      <c r="L82" s="75">
        <v>-1</v>
      </c>
      <c r="M82" s="75">
        <v>0</v>
      </c>
      <c r="N82" s="75">
        <v>0</v>
      </c>
      <c r="O82" s="75">
        <v>1</v>
      </c>
      <c r="P82" s="75">
        <v>4</v>
      </c>
      <c r="Q82" s="75">
        <v>1</v>
      </c>
      <c r="R82" s="75">
        <v>1</v>
      </c>
      <c r="S82" s="75">
        <v>1</v>
      </c>
      <c r="T82" s="75">
        <v>1</v>
      </c>
      <c r="U82" s="75">
        <v>1</v>
      </c>
    </row>
    <row r="83" spans="2:35" ht="24" customHeight="1" x14ac:dyDescent="0.2">
      <c r="B83" s="68"/>
      <c r="C83" s="68"/>
      <c r="D83" s="68"/>
      <c r="E83" s="68"/>
      <c r="F83" s="68"/>
      <c r="G83" s="68"/>
      <c r="H83" s="68"/>
      <c r="I83" s="70">
        <v>3</v>
      </c>
      <c r="J83" s="74">
        <v>1</v>
      </c>
      <c r="K83" s="75">
        <v>2</v>
      </c>
      <c r="L83" s="75">
        <v>0</v>
      </c>
      <c r="M83" s="75">
        <v>2</v>
      </c>
      <c r="N83" s="75">
        <v>-5</v>
      </c>
      <c r="O83" s="75">
        <v>3</v>
      </c>
      <c r="P83" s="75">
        <v>2</v>
      </c>
      <c r="Q83" s="75">
        <v>-3</v>
      </c>
      <c r="R83" s="75">
        <v>4</v>
      </c>
      <c r="S83" s="75">
        <v>0</v>
      </c>
      <c r="T83" s="75">
        <v>4</v>
      </c>
      <c r="U83" s="75">
        <v>0</v>
      </c>
    </row>
    <row r="84" spans="2:35" ht="24" customHeight="1" x14ac:dyDescent="0.2">
      <c r="B84" s="68"/>
      <c r="C84" s="68"/>
      <c r="D84" s="68"/>
      <c r="E84" s="68"/>
      <c r="F84" s="68"/>
      <c r="G84" s="68"/>
      <c r="H84" s="68"/>
      <c r="I84" s="70">
        <v>4</v>
      </c>
      <c r="J84" s="76">
        <v>3</v>
      </c>
      <c r="K84" s="77">
        <v>5</v>
      </c>
      <c r="L84" s="77">
        <v>4</v>
      </c>
      <c r="M84" s="77">
        <v>4</v>
      </c>
      <c r="N84" s="77">
        <v>5</v>
      </c>
      <c r="O84" s="77">
        <v>4</v>
      </c>
      <c r="P84" s="77">
        <v>2</v>
      </c>
      <c r="Q84" s="77">
        <v>5</v>
      </c>
      <c r="R84" s="77">
        <v>5</v>
      </c>
      <c r="S84" s="77">
        <v>5</v>
      </c>
      <c r="T84" s="77">
        <v>5</v>
      </c>
      <c r="U84" s="77">
        <v>5</v>
      </c>
    </row>
    <row r="85" spans="2:35" ht="24" customHeight="1" x14ac:dyDescent="0.2">
      <c r="B85" s="68" t="s">
        <v>73</v>
      </c>
      <c r="C85" s="68"/>
      <c r="D85" s="70"/>
      <c r="E85" s="68"/>
      <c r="F85" s="68"/>
      <c r="G85" s="68"/>
      <c r="H85" s="68"/>
      <c r="I85" s="68"/>
      <c r="J85" s="70" t="s">
        <v>0</v>
      </c>
      <c r="K85" s="70" t="s">
        <v>0</v>
      </c>
      <c r="L85" s="70" t="s">
        <v>0</v>
      </c>
      <c r="M85" s="70" t="s">
        <v>0</v>
      </c>
      <c r="N85" s="70" t="s">
        <v>0</v>
      </c>
      <c r="O85" s="70" t="s">
        <v>0</v>
      </c>
      <c r="P85" s="70" t="s">
        <v>0</v>
      </c>
      <c r="Q85" s="70" t="s">
        <v>0</v>
      </c>
      <c r="R85" s="70" t="s">
        <v>0</v>
      </c>
      <c r="S85" s="70" t="s">
        <v>0</v>
      </c>
      <c r="T85" s="70" t="s">
        <v>0</v>
      </c>
      <c r="U85" s="70" t="s">
        <v>0</v>
      </c>
    </row>
    <row r="86" spans="2:35" ht="24" customHeight="1" x14ac:dyDescent="0.25">
      <c r="B86" s="69" t="s">
        <v>67</v>
      </c>
      <c r="C86" s="71" t="s">
        <v>80</v>
      </c>
      <c r="D86" s="70">
        <v>1</v>
      </c>
      <c r="E86" s="70">
        <v>2</v>
      </c>
      <c r="F86" s="70">
        <v>3</v>
      </c>
      <c r="G86" s="70">
        <v>4</v>
      </c>
      <c r="H86" s="68"/>
      <c r="I86" s="68"/>
      <c r="J86" s="68"/>
      <c r="K86" s="68"/>
      <c r="L86" s="68"/>
      <c r="M86" s="68"/>
      <c r="N86" s="68"/>
      <c r="O86" s="68"/>
    </row>
    <row r="87" spans="2:35" ht="24" customHeight="1" x14ac:dyDescent="0.2">
      <c r="B87" s="70">
        <v>1</v>
      </c>
      <c r="C87" s="68"/>
      <c r="D87" s="78">
        <v>5</v>
      </c>
      <c r="E87" s="79">
        <v>4</v>
      </c>
      <c r="F87" s="79">
        <v>0</v>
      </c>
      <c r="G87" s="80">
        <v>4</v>
      </c>
      <c r="H87" s="70" t="s">
        <v>3</v>
      </c>
      <c r="I87" s="68"/>
      <c r="J87" s="70" cm="1">
        <f t="array" ref="J87:U98">MMULT(D87:G98,J81:U84)/SQRT(4)</f>
        <v>16</v>
      </c>
      <c r="K87" s="70">
        <v>20</v>
      </c>
      <c r="L87" s="70">
        <v>18.5</v>
      </c>
      <c r="M87" s="70">
        <v>20.5</v>
      </c>
      <c r="N87" s="70">
        <v>20</v>
      </c>
      <c r="O87" s="70">
        <v>5</v>
      </c>
      <c r="P87">
        <v>19.5</v>
      </c>
      <c r="Q87">
        <v>17</v>
      </c>
      <c r="R87">
        <v>17</v>
      </c>
      <c r="S87">
        <v>12</v>
      </c>
      <c r="T87">
        <v>17</v>
      </c>
      <c r="U87">
        <v>12</v>
      </c>
      <c r="X87" s="18" cm="1">
        <f t="array" ref="X87:X98">_xlfn.LET(_xlpm.x,J87:J98, EXP(_xlpm.x) / SUM(EXP(_xlpm.x)))</f>
        <v>0.39300877890471464</v>
      </c>
      <c r="Y87" s="18" cm="1">
        <f t="array" ref="Y87:Y98">_xlfn.LET(_xlpm.x,K87:K98, EXP(_xlpm.x) / SUM(EXP(_xlpm.x)))</f>
        <v>9.1796073693208594E-2</v>
      </c>
      <c r="Z87" s="18" cm="1">
        <f t="array" ref="Z87:Z98">_xlfn.LET(_xlpm.x,L87:L98, EXP(_xlpm.x) / SUM(EXP(_xlpm.x)))</f>
        <v>0.29994720244352985</v>
      </c>
      <c r="AA87" s="18" cm="1">
        <f t="array" ref="AA87:AA98">_xlfn.LET(_xlpm.x,M87:M98, EXP(_xlpm.x) / SUM(EXP(_xlpm.x)))</f>
        <v>0.32195221537400937</v>
      </c>
      <c r="AB87" s="18" cm="1">
        <f t="array" ref="AB87:AB98">_xlfn.LET(_xlpm.x,N87:N98, EXP(_xlpm.x) / SUM(EXP(_xlpm.x)))</f>
        <v>6.942121072705694E-2</v>
      </c>
      <c r="AC87" s="18" cm="1">
        <f t="array" ref="AC87:AC98">_xlfn.LET(_xlpm.x,O87:O98, EXP(_xlpm.x) / SUM(EXP(_xlpm.x)))</f>
        <v>1.3244250336227256E-5</v>
      </c>
      <c r="AD87" s="18" cm="1">
        <f t="array" ref="AD87:AD98">_xlfn.LET(_xlpm.x,P87:P98, EXP(_xlpm.x) / SUM(EXP(_xlpm.x)))</f>
        <v>0.61184454533149735</v>
      </c>
      <c r="AE87" s="18" cm="1">
        <f t="array" ref="AE87:AE98">_xlfn.LET(_xlpm.x,Q87:Q98, EXP(_xlpm.x) / SUM(EXP(_xlpm.x)))</f>
        <v>6.7821396586373761E-2</v>
      </c>
      <c r="AF87" s="18" cm="1">
        <f t="array" ref="AF87:AF98">_xlfn.LET(_xlpm.x,R87:R98, EXP(_xlpm.x) / SUM(EXP(_xlpm.x)))</f>
        <v>6.1695333396012773E-4</v>
      </c>
      <c r="AG87" s="18" cm="1">
        <f t="array" ref="AG87:AG98">_xlfn.LET(_xlpm.x,S87:S98, EXP(_xlpm.x) / SUM(EXP(_xlpm.x)))</f>
        <v>3.0212738432909995E-2</v>
      </c>
      <c r="AH87" s="18" cm="1">
        <f t="array" ref="AH87:AH98">_xlfn.LET(_xlpm.x,T87:T98, EXP(_xlpm.x) / SUM(EXP(_xlpm.x)))</f>
        <v>6.1695333396012773E-4</v>
      </c>
      <c r="AI87" s="18" cm="1">
        <f t="array" ref="AI87:AI98">_xlfn.LET(_xlpm.x,U87:U98, EXP(_xlpm.x) / SUM(EXP(_xlpm.x)))</f>
        <v>3.0212738432909995E-2</v>
      </c>
    </row>
    <row r="88" spans="2:35" ht="24" customHeight="1" x14ac:dyDescent="0.2">
      <c r="B88" s="70">
        <v>2</v>
      </c>
      <c r="C88" s="68"/>
      <c r="D88" s="81">
        <v>2</v>
      </c>
      <c r="E88" s="82">
        <v>2</v>
      </c>
      <c r="F88" s="82">
        <v>1</v>
      </c>
      <c r="G88" s="77">
        <v>3</v>
      </c>
      <c r="H88" s="70" t="s">
        <v>3</v>
      </c>
      <c r="I88" s="68"/>
      <c r="J88" s="70">
        <v>9</v>
      </c>
      <c r="K88" s="70">
        <v>12.5</v>
      </c>
      <c r="L88" s="70">
        <v>10</v>
      </c>
      <c r="M88" s="70">
        <v>12</v>
      </c>
      <c r="N88" s="70">
        <v>9</v>
      </c>
      <c r="O88" s="70">
        <v>6.5</v>
      </c>
      <c r="P88">
        <v>11</v>
      </c>
      <c r="Q88">
        <v>9</v>
      </c>
      <c r="R88">
        <v>12.5</v>
      </c>
      <c r="S88">
        <v>8.5</v>
      </c>
      <c r="T88">
        <v>12.5</v>
      </c>
      <c r="U88">
        <v>8.5</v>
      </c>
      <c r="X88" s="19">
        <v>3.5837761778781152E-4</v>
      </c>
      <c r="Y88" s="19">
        <v>5.0770973600652393E-5</v>
      </c>
      <c r="Z88" s="19">
        <v>6.1029768070490525E-5</v>
      </c>
      <c r="AA88" s="19">
        <v>6.550709216151332E-5</v>
      </c>
      <c r="AB88" s="19">
        <v>1.1594522900598973E-6</v>
      </c>
      <c r="AC88" s="19">
        <v>5.9356611976690934E-5</v>
      </c>
      <c r="AD88" s="19">
        <v>1.2449101172665893E-4</v>
      </c>
      <c r="AE88" s="19">
        <v>2.2751543926883389E-5</v>
      </c>
      <c r="AF88" s="19">
        <v>6.8537324512201085E-6</v>
      </c>
      <c r="AG88" s="19">
        <v>9.1234564669680142E-4</v>
      </c>
      <c r="AH88" s="19">
        <v>6.8537324512201085E-6</v>
      </c>
      <c r="AI88" s="19">
        <v>9.1234564669680142E-4</v>
      </c>
    </row>
    <row r="89" spans="2:35" ht="24" customHeight="1" x14ac:dyDescent="0.2">
      <c r="B89" s="70">
        <v>3</v>
      </c>
      <c r="C89" s="68"/>
      <c r="D89" s="81">
        <v>4</v>
      </c>
      <c r="E89" s="82">
        <v>4</v>
      </c>
      <c r="F89" s="82">
        <v>0</v>
      </c>
      <c r="G89" s="77">
        <v>5</v>
      </c>
      <c r="H89" s="70" t="s">
        <v>3</v>
      </c>
      <c r="I89" s="68"/>
      <c r="J89" s="70">
        <v>15.5</v>
      </c>
      <c r="K89" s="70">
        <v>20.5</v>
      </c>
      <c r="L89" s="70">
        <v>18</v>
      </c>
      <c r="M89" s="70">
        <v>20</v>
      </c>
      <c r="N89" s="70">
        <v>20.5</v>
      </c>
      <c r="O89" s="70">
        <v>8</v>
      </c>
      <c r="P89">
        <v>19</v>
      </c>
      <c r="Q89">
        <v>18.5</v>
      </c>
      <c r="R89">
        <v>18.5</v>
      </c>
      <c r="S89">
        <v>14.5</v>
      </c>
      <c r="T89">
        <v>18.5</v>
      </c>
      <c r="U89">
        <v>14.5</v>
      </c>
      <c r="X89" s="19">
        <v>0.23837187394193307</v>
      </c>
      <c r="Y89" s="19">
        <v>0.15134613926474946</v>
      </c>
      <c r="Z89" s="19">
        <v>0.18192717457703297</v>
      </c>
      <c r="AA89" s="19">
        <v>0.19527388958674174</v>
      </c>
      <c r="AB89" s="19">
        <v>0.11445622676345467</v>
      </c>
      <c r="AC89" s="19">
        <v>2.6601787914823323E-4</v>
      </c>
      <c r="AD89" s="19">
        <v>0.37110247572148936</v>
      </c>
      <c r="AE89" s="19">
        <v>0.30395441181621463</v>
      </c>
      <c r="AF89" s="19">
        <v>2.7649930137177343E-3</v>
      </c>
      <c r="AG89" s="19">
        <v>0.36806650349523978</v>
      </c>
      <c r="AH89" s="19">
        <v>2.7649930137177343E-3</v>
      </c>
      <c r="AI89" s="19">
        <v>0.36806650349523978</v>
      </c>
    </row>
    <row r="90" spans="2:35" ht="24" customHeight="1" x14ac:dyDescent="0.2">
      <c r="B90" s="70">
        <v>4</v>
      </c>
      <c r="C90" s="68"/>
      <c r="D90" s="81">
        <v>4</v>
      </c>
      <c r="E90" s="82">
        <v>2</v>
      </c>
      <c r="F90" s="82">
        <v>0</v>
      </c>
      <c r="G90" s="77">
        <v>5</v>
      </c>
      <c r="H90" s="70" t="s">
        <v>3</v>
      </c>
      <c r="I90" s="68"/>
      <c r="J90" s="70">
        <v>15.5</v>
      </c>
      <c r="K90" s="70">
        <v>20.5</v>
      </c>
      <c r="L90" s="70">
        <v>19</v>
      </c>
      <c r="M90" s="70">
        <v>20</v>
      </c>
      <c r="N90" s="70">
        <v>20.5</v>
      </c>
      <c r="O90" s="70">
        <v>7</v>
      </c>
      <c r="P90">
        <v>15</v>
      </c>
      <c r="Q90">
        <v>17.5</v>
      </c>
      <c r="R90">
        <v>17.5</v>
      </c>
      <c r="S90">
        <v>13.5</v>
      </c>
      <c r="T90">
        <v>17.5</v>
      </c>
      <c r="U90">
        <v>13.5</v>
      </c>
      <c r="X90" s="19">
        <v>0.23837187394193307</v>
      </c>
      <c r="Y90" s="19">
        <v>0.15134613926474946</v>
      </c>
      <c r="Z90" s="19">
        <v>0.49452933275564509</v>
      </c>
      <c r="AA90" s="19">
        <v>0.19527388958674174</v>
      </c>
      <c r="AB90" s="19">
        <v>0.11445622676345467</v>
      </c>
      <c r="AC90" s="19">
        <v>9.7862508722664315E-5</v>
      </c>
      <c r="AD90" s="19">
        <v>6.7969789360300429E-3</v>
      </c>
      <c r="AE90" s="19">
        <v>0.1118185791605435</v>
      </c>
      <c r="AF90" s="19">
        <v>1.0171840847294222E-3</v>
      </c>
      <c r="AG90" s="19">
        <v>0.13540409961975552</v>
      </c>
      <c r="AH90" s="19">
        <v>1.0171840847294222E-3</v>
      </c>
      <c r="AI90" s="19">
        <v>0.13540409961975552</v>
      </c>
    </row>
    <row r="91" spans="2:35" ht="24" customHeight="1" x14ac:dyDescent="0.2">
      <c r="B91" s="70">
        <v>5</v>
      </c>
      <c r="C91" s="68"/>
      <c r="D91" s="81">
        <v>3</v>
      </c>
      <c r="E91" s="82">
        <v>1</v>
      </c>
      <c r="F91" s="82">
        <v>-3</v>
      </c>
      <c r="G91" s="77">
        <v>3</v>
      </c>
      <c r="H91" s="70" t="s">
        <v>3</v>
      </c>
      <c r="I91" s="68"/>
      <c r="J91" s="70">
        <v>9</v>
      </c>
      <c r="K91" s="70">
        <v>10.5</v>
      </c>
      <c r="L91" s="70">
        <v>13</v>
      </c>
      <c r="M91" s="70">
        <v>10.5</v>
      </c>
      <c r="N91" s="70">
        <v>21</v>
      </c>
      <c r="O91" s="70">
        <v>-1</v>
      </c>
      <c r="P91">
        <v>6.5</v>
      </c>
      <c r="Q91">
        <v>15.5</v>
      </c>
      <c r="R91">
        <v>5</v>
      </c>
      <c r="S91">
        <v>8</v>
      </c>
      <c r="T91">
        <v>5</v>
      </c>
      <c r="U91">
        <v>8</v>
      </c>
      <c r="X91" s="19">
        <v>3.5837761778781152E-4</v>
      </c>
      <c r="Y91" s="19">
        <v>6.8711040924428764E-6</v>
      </c>
      <c r="Z91" s="19">
        <v>1.2258156599934172E-3</v>
      </c>
      <c r="AA91" s="19">
        <v>1.461660796485642E-5</v>
      </c>
      <c r="AB91" s="19">
        <v>0.18870641562898502</v>
      </c>
      <c r="AC91" s="19">
        <v>3.2829214349237466E-8</v>
      </c>
      <c r="AD91" s="19">
        <v>1.3829702183137362E-6</v>
      </c>
      <c r="AE91" s="19">
        <v>1.5132999081807749E-2</v>
      </c>
      <c r="AF91" s="19">
        <v>3.7906922959448407E-9</v>
      </c>
      <c r="AG91" s="19">
        <v>5.5336560697696012E-4</v>
      </c>
      <c r="AH91" s="19">
        <v>3.7906922959448407E-9</v>
      </c>
      <c r="AI91" s="19">
        <v>5.5336560697696012E-4</v>
      </c>
    </row>
    <row r="92" spans="2:35" ht="24" customHeight="1" x14ac:dyDescent="0.2">
      <c r="B92" s="70">
        <v>6</v>
      </c>
      <c r="C92" s="68"/>
      <c r="D92" s="81">
        <v>2</v>
      </c>
      <c r="E92" s="82">
        <v>2</v>
      </c>
      <c r="F92" s="82">
        <v>1</v>
      </c>
      <c r="G92" s="77">
        <v>3</v>
      </c>
      <c r="H92" s="70" t="s">
        <v>3</v>
      </c>
      <c r="I92" s="68"/>
      <c r="J92" s="70">
        <v>9</v>
      </c>
      <c r="K92" s="70">
        <v>12.5</v>
      </c>
      <c r="L92" s="70">
        <v>10</v>
      </c>
      <c r="M92" s="70">
        <v>12</v>
      </c>
      <c r="N92" s="70">
        <v>9</v>
      </c>
      <c r="O92" s="70">
        <v>6.5</v>
      </c>
      <c r="P92">
        <v>11</v>
      </c>
      <c r="Q92">
        <v>9</v>
      </c>
      <c r="R92">
        <v>12.5</v>
      </c>
      <c r="S92">
        <v>8.5</v>
      </c>
      <c r="T92">
        <v>12.5</v>
      </c>
      <c r="U92">
        <v>8.5</v>
      </c>
      <c r="X92" s="19">
        <v>3.5837761778781152E-4</v>
      </c>
      <c r="Y92" s="19">
        <v>5.0770973600652393E-5</v>
      </c>
      <c r="Z92" s="19">
        <v>6.1029768070490525E-5</v>
      </c>
      <c r="AA92" s="19">
        <v>6.550709216151332E-5</v>
      </c>
      <c r="AB92" s="19">
        <v>1.1594522900598973E-6</v>
      </c>
      <c r="AC92" s="19">
        <v>5.9356611976690934E-5</v>
      </c>
      <c r="AD92" s="19">
        <v>1.2449101172665893E-4</v>
      </c>
      <c r="AE92" s="19">
        <v>2.2751543926883389E-5</v>
      </c>
      <c r="AF92" s="19">
        <v>6.8537324512201085E-6</v>
      </c>
      <c r="AG92" s="19">
        <v>9.1234564669680142E-4</v>
      </c>
      <c r="AH92" s="19">
        <v>6.8537324512201085E-6</v>
      </c>
      <c r="AI92" s="19">
        <v>9.1234564669680142E-4</v>
      </c>
    </row>
    <row r="93" spans="2:35" ht="24" customHeight="1" x14ac:dyDescent="0.2">
      <c r="B93" s="70">
        <v>7</v>
      </c>
      <c r="D93" s="81">
        <v>-5</v>
      </c>
      <c r="E93" s="82">
        <v>0</v>
      </c>
      <c r="F93" s="82">
        <v>4</v>
      </c>
      <c r="G93" s="77">
        <v>2</v>
      </c>
      <c r="H93" s="70" t="s">
        <v>3</v>
      </c>
      <c r="J93">
        <v>-5</v>
      </c>
      <c r="K93">
        <v>-1</v>
      </c>
      <c r="L93">
        <v>-8.5</v>
      </c>
      <c r="M93">
        <v>-4.5</v>
      </c>
      <c r="N93">
        <v>-15</v>
      </c>
      <c r="O93">
        <v>15</v>
      </c>
      <c r="P93">
        <v>-1.5</v>
      </c>
      <c r="Q93">
        <v>-6</v>
      </c>
      <c r="R93">
        <v>8</v>
      </c>
      <c r="S93">
        <v>5</v>
      </c>
      <c r="T93">
        <v>8</v>
      </c>
      <c r="U93">
        <v>5</v>
      </c>
      <c r="X93" s="19">
        <v>2.9800128147448694E-10</v>
      </c>
      <c r="Y93" s="19">
        <v>6.9604927582380871E-11</v>
      </c>
      <c r="Z93" s="19">
        <v>5.6375941043289643E-13</v>
      </c>
      <c r="AA93" s="19">
        <v>4.4712542943150482E-12</v>
      </c>
      <c r="AB93" s="19">
        <v>4.3770883926486268E-17</v>
      </c>
      <c r="AC93" s="19">
        <v>0.29172402700876704</v>
      </c>
      <c r="AD93" s="19">
        <v>4.6393482374643648E-10</v>
      </c>
      <c r="AE93" s="19">
        <v>6.9597500822328509E-12</v>
      </c>
      <c r="AF93" s="19">
        <v>7.6138090074643136E-8</v>
      </c>
      <c r="AG93" s="19">
        <v>2.755045130698644E-5</v>
      </c>
      <c r="AH93" s="19">
        <v>7.6138090074643136E-8</v>
      </c>
      <c r="AI93" s="19">
        <v>2.755045130698644E-5</v>
      </c>
    </row>
    <row r="94" spans="2:35" ht="24" customHeight="1" x14ac:dyDescent="0.2">
      <c r="B94" s="70">
        <v>8</v>
      </c>
      <c r="D94" s="81">
        <v>1</v>
      </c>
      <c r="E94" s="82">
        <v>2</v>
      </c>
      <c r="F94" s="82">
        <v>-3</v>
      </c>
      <c r="G94" s="77">
        <v>5</v>
      </c>
      <c r="H94" s="70" t="s">
        <v>3</v>
      </c>
      <c r="J94">
        <v>8</v>
      </c>
      <c r="K94">
        <v>11.5</v>
      </c>
      <c r="L94">
        <v>11.5</v>
      </c>
      <c r="M94">
        <v>9.5</v>
      </c>
      <c r="N94">
        <v>22</v>
      </c>
      <c r="O94">
        <v>5.5</v>
      </c>
      <c r="P94">
        <v>7.5</v>
      </c>
      <c r="Q94">
        <v>19</v>
      </c>
      <c r="R94">
        <v>8.5</v>
      </c>
      <c r="S94">
        <v>13.5</v>
      </c>
      <c r="T94">
        <v>8.5</v>
      </c>
      <c r="U94">
        <v>13.5</v>
      </c>
      <c r="X94" s="19">
        <v>1.3183975776013285E-4</v>
      </c>
      <c r="Y94" s="19">
        <v>1.8677597395938051E-5</v>
      </c>
      <c r="Z94" s="19">
        <v>2.7351644452678438E-4</v>
      </c>
      <c r="AA94" s="19">
        <v>5.3771495699334331E-6</v>
      </c>
      <c r="AB94" s="19">
        <v>0.51295722051790993</v>
      </c>
      <c r="AC94" s="19">
        <v>2.1836077243815201E-5</v>
      </c>
      <c r="AD94" s="19">
        <v>3.7593028137422682E-6</v>
      </c>
      <c r="AE94" s="19">
        <v>0.50113610408453946</v>
      </c>
      <c r="AF94" s="19">
        <v>1.2553048861654645E-7</v>
      </c>
      <c r="AG94" s="19">
        <v>0.13540409961975552</v>
      </c>
      <c r="AH94" s="19">
        <v>1.2553048861654645E-7</v>
      </c>
      <c r="AI94" s="19">
        <v>0.13540409961975552</v>
      </c>
    </row>
    <row r="95" spans="2:35" ht="24" customHeight="1" x14ac:dyDescent="0.2">
      <c r="B95" s="70">
        <v>9</v>
      </c>
      <c r="D95" s="81">
        <v>2</v>
      </c>
      <c r="E95" s="82">
        <v>1</v>
      </c>
      <c r="F95" s="82">
        <v>4</v>
      </c>
      <c r="G95" s="77">
        <v>5</v>
      </c>
      <c r="H95" s="70" t="s">
        <v>3</v>
      </c>
      <c r="J95">
        <v>13.5</v>
      </c>
      <c r="K95">
        <v>20.5</v>
      </c>
      <c r="L95">
        <v>14.5</v>
      </c>
      <c r="M95">
        <v>19</v>
      </c>
      <c r="N95">
        <v>6.5</v>
      </c>
      <c r="O95">
        <v>14.5</v>
      </c>
      <c r="P95">
        <v>14</v>
      </c>
      <c r="Q95">
        <v>9</v>
      </c>
      <c r="R95">
        <v>23</v>
      </c>
      <c r="S95">
        <v>13</v>
      </c>
      <c r="T95">
        <v>23</v>
      </c>
      <c r="U95">
        <v>13</v>
      </c>
      <c r="X95" s="19">
        <v>3.2260125075573652E-2</v>
      </c>
      <c r="Y95" s="19">
        <v>0.15134613926474946</v>
      </c>
      <c r="Z95" s="19">
        <v>5.493724645641739E-3</v>
      </c>
      <c r="AA95" s="19">
        <v>7.1837249376544482E-2</v>
      </c>
      <c r="AB95" s="19">
        <v>9.5173639634042969E-8</v>
      </c>
      <c r="AC95" s="19">
        <v>0.17693956655565354</v>
      </c>
      <c r="AD95" s="19">
        <v>2.5004688126407967E-3</v>
      </c>
      <c r="AE95" s="19">
        <v>2.2751543926883389E-5</v>
      </c>
      <c r="AF95" s="19">
        <v>0.24889673916085484</v>
      </c>
      <c r="AG95" s="19">
        <v>8.2126737870165459E-2</v>
      </c>
      <c r="AH95" s="19">
        <v>0.24889673916085484</v>
      </c>
      <c r="AI95" s="19">
        <v>8.2126737870165459E-2</v>
      </c>
    </row>
    <row r="96" spans="2:35" ht="24" customHeight="1" x14ac:dyDescent="0.2">
      <c r="B96" s="70">
        <v>10</v>
      </c>
      <c r="D96" s="81">
        <v>2</v>
      </c>
      <c r="E96" s="82">
        <v>1</v>
      </c>
      <c r="F96" s="82">
        <v>4</v>
      </c>
      <c r="G96" s="77">
        <v>5</v>
      </c>
      <c r="H96" s="70" t="s">
        <v>3</v>
      </c>
      <c r="J96">
        <v>13.5</v>
      </c>
      <c r="K96">
        <v>20.5</v>
      </c>
      <c r="L96">
        <v>14.5</v>
      </c>
      <c r="M96">
        <v>19</v>
      </c>
      <c r="N96">
        <v>6.5</v>
      </c>
      <c r="O96">
        <v>14.5</v>
      </c>
      <c r="P96">
        <v>14</v>
      </c>
      <c r="Q96">
        <v>9</v>
      </c>
      <c r="R96">
        <v>23</v>
      </c>
      <c r="S96">
        <v>13</v>
      </c>
      <c r="T96">
        <v>23</v>
      </c>
      <c r="U96">
        <v>13</v>
      </c>
      <c r="X96" s="19">
        <v>3.2260125075573652E-2</v>
      </c>
      <c r="Y96" s="19">
        <v>0.15134613926474946</v>
      </c>
      <c r="Z96" s="19">
        <v>5.493724645641739E-3</v>
      </c>
      <c r="AA96" s="19">
        <v>7.1837249376544482E-2</v>
      </c>
      <c r="AB96" s="19">
        <v>9.5173639634042969E-8</v>
      </c>
      <c r="AC96" s="19">
        <v>0.17693956655565354</v>
      </c>
      <c r="AD96" s="19">
        <v>2.5004688126407967E-3</v>
      </c>
      <c r="AE96" s="19">
        <v>2.2751543926883389E-5</v>
      </c>
      <c r="AF96" s="19">
        <v>0.24889673916085484</v>
      </c>
      <c r="AG96" s="19">
        <v>8.2126737870165459E-2</v>
      </c>
      <c r="AH96" s="19">
        <v>0.24889673916085484</v>
      </c>
      <c r="AI96" s="19">
        <v>8.2126737870165459E-2</v>
      </c>
    </row>
    <row r="97" spans="1:41" ht="24" customHeight="1" x14ac:dyDescent="0.2">
      <c r="B97" s="70">
        <v>11</v>
      </c>
      <c r="D97" s="81">
        <v>2</v>
      </c>
      <c r="E97" s="82">
        <v>1</v>
      </c>
      <c r="F97" s="82">
        <v>4</v>
      </c>
      <c r="G97" s="77">
        <v>5</v>
      </c>
      <c r="H97" s="70" t="s">
        <v>3</v>
      </c>
      <c r="J97">
        <v>13.5</v>
      </c>
      <c r="K97">
        <v>20.5</v>
      </c>
      <c r="L97">
        <v>14.5</v>
      </c>
      <c r="M97">
        <v>19</v>
      </c>
      <c r="N97">
        <v>6.5</v>
      </c>
      <c r="O97">
        <v>14.5</v>
      </c>
      <c r="P97">
        <v>14</v>
      </c>
      <c r="Q97">
        <v>9</v>
      </c>
      <c r="R97">
        <v>23</v>
      </c>
      <c r="S97">
        <v>13</v>
      </c>
      <c r="T97">
        <v>23</v>
      </c>
      <c r="U97">
        <v>13</v>
      </c>
      <c r="X97" s="19">
        <v>3.2260125075573652E-2</v>
      </c>
      <c r="Y97" s="19">
        <v>0.15134613926474946</v>
      </c>
      <c r="Z97" s="19">
        <v>5.493724645641739E-3</v>
      </c>
      <c r="AA97" s="19">
        <v>7.1837249376544482E-2</v>
      </c>
      <c r="AB97" s="19">
        <v>9.5173639634042969E-8</v>
      </c>
      <c r="AC97" s="19">
        <v>0.17693956655565354</v>
      </c>
      <c r="AD97" s="19">
        <v>2.5004688126407967E-3</v>
      </c>
      <c r="AE97" s="19">
        <v>2.2751543926883389E-5</v>
      </c>
      <c r="AF97" s="19">
        <v>0.24889673916085484</v>
      </c>
      <c r="AG97" s="19">
        <v>8.2126737870165459E-2</v>
      </c>
      <c r="AH97" s="19">
        <v>0.24889673916085484</v>
      </c>
      <c r="AI97" s="19">
        <v>8.2126737870165459E-2</v>
      </c>
    </row>
    <row r="98" spans="1:41" ht="24" customHeight="1" x14ac:dyDescent="0.2">
      <c r="B98" s="70">
        <v>12</v>
      </c>
      <c r="D98" s="81">
        <v>2</v>
      </c>
      <c r="E98" s="82">
        <v>1</v>
      </c>
      <c r="F98" s="82">
        <v>4</v>
      </c>
      <c r="G98" s="77">
        <v>5</v>
      </c>
      <c r="H98" s="70" t="s">
        <v>3</v>
      </c>
      <c r="J98">
        <v>13.5</v>
      </c>
      <c r="K98">
        <v>20.5</v>
      </c>
      <c r="L98">
        <v>14.5</v>
      </c>
      <c r="M98">
        <v>19</v>
      </c>
      <c r="N98">
        <v>6.5</v>
      </c>
      <c r="O98">
        <v>14.5</v>
      </c>
      <c r="P98">
        <v>14</v>
      </c>
      <c r="Q98">
        <v>9</v>
      </c>
      <c r="R98">
        <v>23</v>
      </c>
      <c r="S98">
        <v>13</v>
      </c>
      <c r="T98">
        <v>23</v>
      </c>
      <c r="U98">
        <v>13</v>
      </c>
      <c r="X98" s="20">
        <v>3.2260125075573652E-2</v>
      </c>
      <c r="Y98" s="20">
        <v>0.15134613926474946</v>
      </c>
      <c r="Z98" s="20">
        <v>5.493724645641739E-3</v>
      </c>
      <c r="AA98" s="20">
        <v>7.1837249376544482E-2</v>
      </c>
      <c r="AB98" s="20">
        <v>9.5173639634042969E-8</v>
      </c>
      <c r="AC98" s="20">
        <v>0.17693956655565354</v>
      </c>
      <c r="AD98" s="20">
        <v>2.5004688126407967E-3</v>
      </c>
      <c r="AE98" s="20">
        <v>2.2751543926883389E-5</v>
      </c>
      <c r="AF98" s="20">
        <v>0.24889673916085484</v>
      </c>
      <c r="AG98" s="20">
        <v>8.2126737870165459E-2</v>
      </c>
      <c r="AH98" s="20">
        <v>0.24889673916085484</v>
      </c>
      <c r="AI98" s="20">
        <v>8.2126737870165459E-2</v>
      </c>
    </row>
    <row r="102" spans="1:41" s="102" customFormat="1" ht="33" thickBot="1" x14ac:dyDescent="0.45">
      <c r="A102" s="102" t="s">
        <v>117</v>
      </c>
    </row>
    <row r="103" spans="1:41" ht="24" customHeight="1" thickTop="1" x14ac:dyDescent="0.2">
      <c r="A103" s="13" t="str">
        <f>HYPERLINK("#A1","[top]")</f>
        <v>[top]</v>
      </c>
    </row>
    <row r="105" spans="1:41" ht="24" customHeight="1" x14ac:dyDescent="0.2">
      <c r="V105" s="68"/>
      <c r="W105" s="68"/>
      <c r="X105" s="68"/>
      <c r="Y105" s="68"/>
      <c r="Z105" s="68"/>
      <c r="AA105" s="68"/>
      <c r="AB105" s="68"/>
      <c r="AC105" s="68" t="s">
        <v>69</v>
      </c>
      <c r="AD105" s="68"/>
      <c r="AE105" s="68"/>
      <c r="AF105" s="68"/>
      <c r="AG105" s="68"/>
      <c r="AH105" s="68"/>
      <c r="AI105" s="68"/>
    </row>
    <row r="106" spans="1:41" ht="24" customHeight="1" x14ac:dyDescent="0.25">
      <c r="V106" s="68"/>
      <c r="W106" s="68"/>
      <c r="X106" s="68"/>
      <c r="Y106" s="68"/>
      <c r="Z106" s="68"/>
      <c r="AA106" s="68"/>
      <c r="AB106" s="68"/>
      <c r="AC106" s="69" t="s">
        <v>67</v>
      </c>
      <c r="AD106" s="70">
        <v>1</v>
      </c>
      <c r="AE106" s="70">
        <v>2</v>
      </c>
      <c r="AF106" s="70">
        <v>3</v>
      </c>
      <c r="AG106" s="70">
        <v>4</v>
      </c>
      <c r="AH106" s="70">
        <v>5</v>
      </c>
      <c r="AI106" s="70">
        <v>6</v>
      </c>
      <c r="AJ106" s="70">
        <v>7</v>
      </c>
      <c r="AK106" s="70">
        <v>8</v>
      </c>
      <c r="AL106" s="70">
        <v>9</v>
      </c>
      <c r="AM106" s="70">
        <v>10</v>
      </c>
      <c r="AN106" s="70">
        <v>11</v>
      </c>
      <c r="AO106" s="70">
        <v>12</v>
      </c>
    </row>
    <row r="107" spans="1:41" ht="24" customHeight="1" x14ac:dyDescent="0.25">
      <c r="V107" s="68"/>
      <c r="W107" s="68"/>
      <c r="X107" s="68"/>
      <c r="Y107" s="68"/>
      <c r="Z107" s="68"/>
      <c r="AA107" s="68"/>
      <c r="AB107" s="68"/>
      <c r="AC107" s="71" t="s">
        <v>80</v>
      </c>
      <c r="AD107" s="70"/>
      <c r="AE107" s="68"/>
      <c r="AF107" s="68"/>
      <c r="AG107" s="68"/>
      <c r="AH107" s="68"/>
      <c r="AI107" s="68"/>
    </row>
    <row r="108" spans="1:41" ht="24" customHeight="1" x14ac:dyDescent="0.2">
      <c r="V108" s="68"/>
      <c r="W108" s="68"/>
      <c r="X108" s="68"/>
      <c r="Y108" s="68"/>
      <c r="Z108" s="68"/>
      <c r="AA108" s="68"/>
      <c r="AB108" s="68"/>
      <c r="AC108" s="70">
        <v>1</v>
      </c>
      <c r="AD108" s="72">
        <v>4</v>
      </c>
      <c r="AE108" s="73">
        <v>4</v>
      </c>
      <c r="AF108" s="73">
        <v>5</v>
      </c>
      <c r="AG108" s="73">
        <v>5</v>
      </c>
      <c r="AH108" s="73">
        <v>4</v>
      </c>
      <c r="AI108" s="73">
        <v>-2</v>
      </c>
      <c r="AJ108" s="73">
        <v>3</v>
      </c>
      <c r="AK108" s="73">
        <v>2</v>
      </c>
      <c r="AL108" s="73">
        <v>2</v>
      </c>
      <c r="AM108" s="73">
        <v>0</v>
      </c>
      <c r="AN108" s="73">
        <v>2</v>
      </c>
      <c r="AO108" s="73">
        <v>0</v>
      </c>
    </row>
    <row r="109" spans="1:41" ht="24" customHeight="1" x14ac:dyDescent="0.2">
      <c r="V109" s="68"/>
      <c r="W109" s="68"/>
      <c r="X109" s="68"/>
      <c r="Y109" s="68"/>
      <c r="Z109" s="68"/>
      <c r="AA109" s="68"/>
      <c r="AB109" s="68"/>
      <c r="AC109" s="70">
        <v>2</v>
      </c>
      <c r="AD109" s="74">
        <v>0</v>
      </c>
      <c r="AE109" s="75">
        <v>0</v>
      </c>
      <c r="AF109" s="75">
        <v>-1</v>
      </c>
      <c r="AG109" s="75">
        <v>0</v>
      </c>
      <c r="AH109" s="75">
        <v>0</v>
      </c>
      <c r="AI109" s="75">
        <v>1</v>
      </c>
      <c r="AJ109" s="75">
        <v>4</v>
      </c>
      <c r="AK109" s="75">
        <v>1</v>
      </c>
      <c r="AL109" s="75">
        <v>1</v>
      </c>
      <c r="AM109" s="75">
        <v>1</v>
      </c>
      <c r="AN109" s="75">
        <v>1</v>
      </c>
      <c r="AO109" s="75">
        <v>1</v>
      </c>
    </row>
    <row r="110" spans="1:41" ht="24" customHeight="1" x14ac:dyDescent="0.2">
      <c r="V110" s="68"/>
      <c r="W110" s="68"/>
      <c r="X110" s="68"/>
      <c r="Y110" s="68"/>
      <c r="Z110" s="68"/>
      <c r="AA110" s="68"/>
      <c r="AB110" s="68"/>
      <c r="AC110" s="70">
        <v>3</v>
      </c>
      <c r="AD110" s="74">
        <v>1</v>
      </c>
      <c r="AE110" s="75">
        <v>2</v>
      </c>
      <c r="AF110" s="75">
        <v>0</v>
      </c>
      <c r="AG110" s="75">
        <v>2</v>
      </c>
      <c r="AH110" s="75">
        <v>-5</v>
      </c>
      <c r="AI110" s="75">
        <v>3</v>
      </c>
      <c r="AJ110" s="75">
        <v>2</v>
      </c>
      <c r="AK110" s="75">
        <v>-3</v>
      </c>
      <c r="AL110" s="75">
        <v>4</v>
      </c>
      <c r="AM110" s="75">
        <v>0</v>
      </c>
      <c r="AN110" s="75">
        <v>4</v>
      </c>
      <c r="AO110" s="75">
        <v>0</v>
      </c>
    </row>
    <row r="111" spans="1:41" ht="24" customHeight="1" x14ac:dyDescent="0.2">
      <c r="V111" s="68"/>
      <c r="W111" s="68"/>
      <c r="X111" s="68"/>
      <c r="Y111" s="68"/>
      <c r="Z111" s="68"/>
      <c r="AA111" s="68"/>
      <c r="AB111" s="68"/>
      <c r="AC111" s="70">
        <v>4</v>
      </c>
      <c r="AD111" s="76">
        <v>3</v>
      </c>
      <c r="AE111" s="77">
        <v>5</v>
      </c>
      <c r="AF111" s="77">
        <v>4</v>
      </c>
      <c r="AG111" s="77">
        <v>4</v>
      </c>
      <c r="AH111" s="77">
        <v>5</v>
      </c>
      <c r="AI111" s="77">
        <v>4</v>
      </c>
      <c r="AJ111" s="77">
        <v>2</v>
      </c>
      <c r="AK111" s="77">
        <v>5</v>
      </c>
      <c r="AL111" s="77">
        <v>5</v>
      </c>
      <c r="AM111" s="77">
        <v>5</v>
      </c>
      <c r="AN111" s="77">
        <v>5</v>
      </c>
      <c r="AO111" s="77">
        <v>5</v>
      </c>
    </row>
    <row r="112" spans="1:41" ht="24" customHeight="1" x14ac:dyDescent="0.25">
      <c r="D112" s="69" t="s">
        <v>67</v>
      </c>
      <c r="E112" s="70">
        <v>1</v>
      </c>
      <c r="F112" s="70">
        <v>2</v>
      </c>
      <c r="G112" s="70">
        <v>3</v>
      </c>
      <c r="H112" s="70">
        <v>4</v>
      </c>
      <c r="I112" s="70">
        <v>5</v>
      </c>
      <c r="J112" s="70">
        <v>6</v>
      </c>
      <c r="K112" s="70">
        <v>7</v>
      </c>
      <c r="L112" s="70">
        <v>8</v>
      </c>
      <c r="M112" s="70">
        <v>9</v>
      </c>
      <c r="N112" s="70">
        <v>10</v>
      </c>
      <c r="O112" s="70">
        <v>11</v>
      </c>
      <c r="P112" s="70">
        <v>12</v>
      </c>
      <c r="V112" s="68" t="s">
        <v>73</v>
      </c>
      <c r="W112" s="68"/>
      <c r="X112" s="70"/>
      <c r="Y112" s="68"/>
      <c r="Z112" s="68"/>
      <c r="AA112" s="68"/>
      <c r="AB112" s="68"/>
      <c r="AC112" s="68"/>
      <c r="AD112" s="70" t="s">
        <v>0</v>
      </c>
      <c r="AE112" s="70" t="s">
        <v>0</v>
      </c>
      <c r="AF112" s="70" t="s">
        <v>0</v>
      </c>
      <c r="AG112" s="70" t="s">
        <v>0</v>
      </c>
      <c r="AH112" s="70" t="s">
        <v>0</v>
      </c>
      <c r="AI112" s="70" t="s">
        <v>0</v>
      </c>
      <c r="AJ112" s="70" t="s">
        <v>0</v>
      </c>
      <c r="AK112" s="70" t="s">
        <v>0</v>
      </c>
      <c r="AL112" s="70" t="s">
        <v>0</v>
      </c>
      <c r="AM112" s="70" t="s">
        <v>0</v>
      </c>
      <c r="AN112" s="70" t="s">
        <v>0</v>
      </c>
      <c r="AO112" s="70" t="s">
        <v>0</v>
      </c>
    </row>
    <row r="113" spans="3:55" ht="24" customHeight="1" x14ac:dyDescent="0.25">
      <c r="C113" s="69" t="s">
        <v>67</v>
      </c>
      <c r="V113" s="69" t="s">
        <v>67</v>
      </c>
      <c r="W113" s="71" t="s">
        <v>80</v>
      </c>
      <c r="X113" s="70">
        <v>1</v>
      </c>
      <c r="Y113" s="70">
        <v>2</v>
      </c>
      <c r="Z113" s="70">
        <v>3</v>
      </c>
      <c r="AA113" s="70">
        <v>4</v>
      </c>
      <c r="AB113" s="68"/>
      <c r="AC113" s="68"/>
      <c r="AD113" s="68"/>
      <c r="AE113" s="68"/>
      <c r="AF113" s="68"/>
      <c r="AG113" s="68"/>
      <c r="AH113" s="68"/>
      <c r="AI113" s="68"/>
    </row>
    <row r="114" spans="3:55" ht="24" customHeight="1" x14ac:dyDescent="0.2">
      <c r="C114" s="70">
        <v>1</v>
      </c>
      <c r="E114" cm="1">
        <f t="array" ref="E114:P125">IF(E112:P112&gt;=C114:C125, 1,-999)</f>
        <v>1</v>
      </c>
      <c r="F114">
        <v>1</v>
      </c>
      <c r="G114">
        <v>1</v>
      </c>
      <c r="H114">
        <v>1</v>
      </c>
      <c r="I114">
        <v>1</v>
      </c>
      <c r="J114">
        <v>1</v>
      </c>
      <c r="K114">
        <v>1</v>
      </c>
      <c r="L114">
        <v>1</v>
      </c>
      <c r="M114">
        <v>1</v>
      </c>
      <c r="N114">
        <v>1</v>
      </c>
      <c r="O114">
        <v>1</v>
      </c>
      <c r="P114">
        <v>1</v>
      </c>
      <c r="V114" s="70">
        <v>1</v>
      </c>
      <c r="W114" s="68"/>
      <c r="X114" s="78">
        <v>5</v>
      </c>
      <c r="Y114" s="79">
        <v>4</v>
      </c>
      <c r="Z114" s="79">
        <v>0</v>
      </c>
      <c r="AA114" s="80">
        <v>4</v>
      </c>
      <c r="AB114" s="70" t="s">
        <v>3</v>
      </c>
      <c r="AC114" s="68"/>
      <c r="AD114" s="70" cm="1">
        <f t="array" ref="AD114:AO125">MMULT(X114:AA125,AD108:AO111)/SQRT(4)+_xlfn.ANCHORARRAY(E114)</f>
        <v>17</v>
      </c>
      <c r="AE114" s="70">
        <v>21</v>
      </c>
      <c r="AF114" s="70">
        <v>19.5</v>
      </c>
      <c r="AG114" s="70">
        <v>21.5</v>
      </c>
      <c r="AH114" s="70">
        <v>21</v>
      </c>
      <c r="AI114" s="70">
        <v>6</v>
      </c>
      <c r="AJ114">
        <v>20.5</v>
      </c>
      <c r="AK114">
        <v>18</v>
      </c>
      <c r="AL114">
        <v>18</v>
      </c>
      <c r="AM114">
        <v>13</v>
      </c>
      <c r="AN114">
        <v>18</v>
      </c>
      <c r="AO114">
        <v>13</v>
      </c>
      <c r="AQ114" s="70" t="s">
        <v>3</v>
      </c>
      <c r="AR114" s="18" cm="1">
        <f t="array" ref="AR114:AR125">_xlfn.LET(_xlpm.x,AD114:AD125, EXP(_xlpm.x) / SUM(EXP(_xlpm.x)))</f>
        <v>1</v>
      </c>
      <c r="AS114" s="18" cm="1">
        <f t="array" ref="AS114:AS125">_xlfn.LET(_xlpm.x,AE114:AE125, EXP(_xlpm.x) / SUM(EXP(_xlpm.x)))</f>
        <v>0.9994472213630764</v>
      </c>
      <c r="AT114" s="18" cm="1">
        <f t="array" ref="AT114:AT125">_xlfn.LET(_xlpm.x,AF114:AF125, EXP(_xlpm.x) / SUM(EXP(_xlpm.x)))</f>
        <v>0.62238050622223817</v>
      </c>
      <c r="AU114" s="18" cm="1">
        <f t="array" ref="AU114:AU125">_xlfn.LET(_xlpm.x,AG114:AG125, EXP(_xlpm.x) / SUM(EXP(_xlpm.x)))</f>
        <v>0.45182122153427129</v>
      </c>
      <c r="AV114" s="18" cm="1">
        <f t="array" ref="AV114:AV125">_xlfn.LET(_xlpm.x,AH114:AH125, EXP(_xlpm.x) / SUM(EXP(_xlpm.x)))</f>
        <v>0.14253661727251143</v>
      </c>
      <c r="AW114" s="18" cm="1">
        <f t="array" ref="AW114:AW125">_xlfn.LET(_xlpm.x,AI114:AI125, EXP(_xlpm.x) / SUM(EXP(_xlpm.x)))</f>
        <v>2.6709080747454782E-2</v>
      </c>
      <c r="AX114" s="18" cm="1">
        <f t="array" ref="AX114:AX125">_xlfn.LET(_xlpm.x,AJ114:AJ125, EXP(_xlpm.x) / SUM(EXP(_xlpm.x)))</f>
        <v>0.61802831075252795</v>
      </c>
      <c r="AY114" s="18" cm="1">
        <f t="array" ref="AY114:AY125">_xlfn.LET(_xlpm.x,AK114:AK125, EXP(_xlpm.x) / SUM(EXP(_xlpm.x)))</f>
        <v>6.7827569314064556E-2</v>
      </c>
      <c r="AZ114" s="18" cm="1">
        <f t="array" ref="AZ114:AZ125">_xlfn.LET(_xlpm.x,AL114:AL125, EXP(_xlpm.x) / SUM(EXP(_xlpm.x)))</f>
        <v>2.4355685273136354E-3</v>
      </c>
      <c r="BA114" s="18" cm="1">
        <f t="array" ref="BA114:BA125">_xlfn.LET(_xlpm.x,AM114:AM125, EXP(_xlpm.x) / SUM(EXP(_xlpm.x)))</f>
        <v>3.6150600159149206E-2</v>
      </c>
      <c r="BB114" s="18" cm="1">
        <f t="array" ref="BB114:BB125">_xlfn.LET(_xlpm.x,AN114:AN125, EXP(_xlpm.x) / SUM(EXP(_xlpm.x)))</f>
        <v>8.2139615965833653E-4</v>
      </c>
      <c r="BC114" s="18" cm="1">
        <f t="array" ref="BC114:BC125">_xlfn.LET(_xlpm.x,AO114:AO125, EXP(_xlpm.x) / SUM(EXP(_xlpm.x)))</f>
        <v>3.0212738432909989E-2</v>
      </c>
    </row>
    <row r="115" spans="3:55" ht="24" customHeight="1" x14ac:dyDescent="0.2">
      <c r="C115" s="70">
        <v>2</v>
      </c>
      <c r="E115">
        <v>-999</v>
      </c>
      <c r="F115">
        <v>1</v>
      </c>
      <c r="G115">
        <v>1</v>
      </c>
      <c r="H115">
        <v>1</v>
      </c>
      <c r="I115">
        <v>1</v>
      </c>
      <c r="J115">
        <v>1</v>
      </c>
      <c r="K115">
        <v>1</v>
      </c>
      <c r="L115">
        <v>1</v>
      </c>
      <c r="M115">
        <v>1</v>
      </c>
      <c r="N115">
        <v>1</v>
      </c>
      <c r="O115">
        <v>1</v>
      </c>
      <c r="P115">
        <v>1</v>
      </c>
      <c r="V115" s="70">
        <v>2</v>
      </c>
      <c r="W115" s="68"/>
      <c r="X115" s="81">
        <v>2</v>
      </c>
      <c r="Y115" s="82">
        <v>2</v>
      </c>
      <c r="Z115" s="82">
        <v>1</v>
      </c>
      <c r="AA115" s="77">
        <v>3</v>
      </c>
      <c r="AB115" s="70" t="s">
        <v>3</v>
      </c>
      <c r="AC115" s="68"/>
      <c r="AD115" s="70">
        <v>-990</v>
      </c>
      <c r="AE115" s="70">
        <v>13.5</v>
      </c>
      <c r="AF115" s="70">
        <v>11</v>
      </c>
      <c r="AG115" s="70">
        <v>13</v>
      </c>
      <c r="AH115" s="70">
        <v>10</v>
      </c>
      <c r="AI115" s="70">
        <v>7.5</v>
      </c>
      <c r="AJ115">
        <v>12</v>
      </c>
      <c r="AK115">
        <v>10</v>
      </c>
      <c r="AL115">
        <v>13.5</v>
      </c>
      <c r="AM115">
        <v>9.5</v>
      </c>
      <c r="AN115">
        <v>13.5</v>
      </c>
      <c r="AO115">
        <v>9.5</v>
      </c>
      <c r="AQ115" s="70" t="s">
        <v>3</v>
      </c>
      <c r="AR115" s="19">
        <v>0</v>
      </c>
      <c r="AS115" s="19">
        <v>5.5277863692359945E-4</v>
      </c>
      <c r="AT115" s="19">
        <v>1.2663474650505789E-4</v>
      </c>
      <c r="AU115" s="19">
        <v>9.1931327029975119E-5</v>
      </c>
      <c r="AV115" s="19">
        <v>2.3806039333392476E-6</v>
      </c>
      <c r="AW115" s="19">
        <v>0.11970179526464493</v>
      </c>
      <c r="AX115" s="19">
        <v>1.2574921239122042E-4</v>
      </c>
      <c r="AY115" s="19">
        <v>2.2753614646335873E-5</v>
      </c>
      <c r="AZ115" s="19">
        <v>2.7056722338579088E-5</v>
      </c>
      <c r="BA115" s="19">
        <v>1.0916535339527569E-3</v>
      </c>
      <c r="BB115" s="19">
        <v>9.1248870941699848E-6</v>
      </c>
      <c r="BC115" s="19">
        <v>9.1234564669680121E-4</v>
      </c>
    </row>
    <row r="116" spans="3:55" ht="24" customHeight="1" x14ac:dyDescent="0.2">
      <c r="C116" s="70">
        <v>3</v>
      </c>
      <c r="E116">
        <v>-999</v>
      </c>
      <c r="F116">
        <v>-999</v>
      </c>
      <c r="G116">
        <v>1</v>
      </c>
      <c r="H116">
        <v>1</v>
      </c>
      <c r="I116">
        <v>1</v>
      </c>
      <c r="J116">
        <v>1</v>
      </c>
      <c r="K116">
        <v>1</v>
      </c>
      <c r="L116">
        <v>1</v>
      </c>
      <c r="M116">
        <v>1</v>
      </c>
      <c r="N116">
        <v>1</v>
      </c>
      <c r="O116">
        <v>1</v>
      </c>
      <c r="P116">
        <v>1</v>
      </c>
      <c r="V116" s="70">
        <v>3</v>
      </c>
      <c r="W116" s="68"/>
      <c r="X116" s="81">
        <v>4</v>
      </c>
      <c r="Y116" s="82">
        <v>4</v>
      </c>
      <c r="Z116" s="82">
        <v>0</v>
      </c>
      <c r="AA116" s="77">
        <v>5</v>
      </c>
      <c r="AB116" s="70" t="s">
        <v>3</v>
      </c>
      <c r="AC116" s="68"/>
      <c r="AD116" s="70">
        <v>-983.5</v>
      </c>
      <c r="AE116" s="70">
        <v>-978.5</v>
      </c>
      <c r="AF116" s="70">
        <v>19</v>
      </c>
      <c r="AG116" s="70">
        <v>21</v>
      </c>
      <c r="AH116" s="70">
        <v>21.5</v>
      </c>
      <c r="AI116" s="70">
        <v>9</v>
      </c>
      <c r="AJ116">
        <v>20</v>
      </c>
      <c r="AK116">
        <v>19.5</v>
      </c>
      <c r="AL116">
        <v>19.5</v>
      </c>
      <c r="AM116">
        <v>15.5</v>
      </c>
      <c r="AN116">
        <v>19.5</v>
      </c>
      <c r="AO116">
        <v>15.5</v>
      </c>
      <c r="AQ116" s="70" t="s">
        <v>3</v>
      </c>
      <c r="AR116" s="19">
        <v>0</v>
      </c>
      <c r="AS116" s="19">
        <v>0</v>
      </c>
      <c r="AT116" s="19">
        <v>0.37749285903125684</v>
      </c>
      <c r="AU116" s="19">
        <v>0.27404342356934946</v>
      </c>
      <c r="AV116" s="19">
        <v>0.23500315275083289</v>
      </c>
      <c r="AW116" s="19">
        <v>0.53646622753740392</v>
      </c>
      <c r="AX116" s="19">
        <v>0.37485311904181523</v>
      </c>
      <c r="AY116" s="19">
        <v>0.30398207606244065</v>
      </c>
      <c r="AZ116" s="19">
        <v>1.0915460848920895E-2</v>
      </c>
      <c r="BA116" s="19">
        <v>0.44040446811464118</v>
      </c>
      <c r="BB116" s="19">
        <v>3.6812421911584271E-3</v>
      </c>
      <c r="BC116" s="19">
        <v>0.36806650349523962</v>
      </c>
    </row>
    <row r="117" spans="3:55" ht="24" customHeight="1" x14ac:dyDescent="0.2">
      <c r="C117" s="70">
        <v>4</v>
      </c>
      <c r="E117">
        <v>-999</v>
      </c>
      <c r="F117">
        <v>-999</v>
      </c>
      <c r="G117">
        <v>-999</v>
      </c>
      <c r="H117">
        <v>1</v>
      </c>
      <c r="I117">
        <v>1</v>
      </c>
      <c r="J117">
        <v>1</v>
      </c>
      <c r="K117">
        <v>1</v>
      </c>
      <c r="L117">
        <v>1</v>
      </c>
      <c r="M117">
        <v>1</v>
      </c>
      <c r="N117">
        <v>1</v>
      </c>
      <c r="O117">
        <v>1</v>
      </c>
      <c r="P117">
        <v>1</v>
      </c>
      <c r="V117" s="70">
        <v>4</v>
      </c>
      <c r="W117" s="68"/>
      <c r="X117" s="81">
        <v>4</v>
      </c>
      <c r="Y117" s="82">
        <v>2</v>
      </c>
      <c r="Z117" s="82">
        <v>0</v>
      </c>
      <c r="AA117" s="77">
        <v>5</v>
      </c>
      <c r="AB117" s="70" t="s">
        <v>3</v>
      </c>
      <c r="AC117" s="68"/>
      <c r="AD117" s="70">
        <v>-983.5</v>
      </c>
      <c r="AE117" s="70">
        <v>-978.5</v>
      </c>
      <c r="AF117" s="70">
        <v>-980</v>
      </c>
      <c r="AG117" s="70">
        <v>21</v>
      </c>
      <c r="AH117" s="70">
        <v>21.5</v>
      </c>
      <c r="AI117" s="70">
        <v>8</v>
      </c>
      <c r="AJ117">
        <v>16</v>
      </c>
      <c r="AK117">
        <v>18.5</v>
      </c>
      <c r="AL117">
        <v>18.5</v>
      </c>
      <c r="AM117">
        <v>14.5</v>
      </c>
      <c r="AN117">
        <v>18.5</v>
      </c>
      <c r="AO117">
        <v>14.5</v>
      </c>
      <c r="AQ117" s="70" t="s">
        <v>3</v>
      </c>
      <c r="AR117" s="19">
        <v>0</v>
      </c>
      <c r="AS117" s="19">
        <v>0</v>
      </c>
      <c r="AT117" s="19">
        <v>0</v>
      </c>
      <c r="AU117" s="19">
        <v>0.27404342356934946</v>
      </c>
      <c r="AV117" s="19">
        <v>0.23500315275083289</v>
      </c>
      <c r="AW117" s="19">
        <v>0.19735489599381198</v>
      </c>
      <c r="AX117" s="19">
        <v>6.8656743646855738E-3</v>
      </c>
      <c r="AY117" s="19">
        <v>0.11182875626798555</v>
      </c>
      <c r="AZ117" s="19">
        <v>4.0155736372297765E-3</v>
      </c>
      <c r="BA117" s="19">
        <v>0.1620157496194205</v>
      </c>
      <c r="BB117" s="19">
        <v>1.354253320100098E-3</v>
      </c>
      <c r="BC117" s="19">
        <v>0.1354040996197555</v>
      </c>
    </row>
    <row r="118" spans="3:55" ht="24" customHeight="1" x14ac:dyDescent="0.2">
      <c r="C118" s="70">
        <v>5</v>
      </c>
      <c r="E118">
        <v>-999</v>
      </c>
      <c r="F118">
        <v>-999</v>
      </c>
      <c r="G118">
        <v>-999</v>
      </c>
      <c r="H118">
        <v>-999</v>
      </c>
      <c r="I118">
        <v>1</v>
      </c>
      <c r="J118">
        <v>1</v>
      </c>
      <c r="K118">
        <v>1</v>
      </c>
      <c r="L118">
        <v>1</v>
      </c>
      <c r="M118">
        <v>1</v>
      </c>
      <c r="N118">
        <v>1</v>
      </c>
      <c r="O118">
        <v>1</v>
      </c>
      <c r="P118">
        <v>1</v>
      </c>
      <c r="V118" s="70">
        <v>5</v>
      </c>
      <c r="W118" s="68"/>
      <c r="X118" s="81">
        <v>3</v>
      </c>
      <c r="Y118" s="82">
        <v>1</v>
      </c>
      <c r="Z118" s="82">
        <v>-3</v>
      </c>
      <c r="AA118" s="77">
        <v>3</v>
      </c>
      <c r="AB118" s="70" t="s">
        <v>3</v>
      </c>
      <c r="AC118" s="68"/>
      <c r="AD118" s="70">
        <v>-990</v>
      </c>
      <c r="AE118" s="70">
        <v>-988.5</v>
      </c>
      <c r="AF118" s="70">
        <v>-986</v>
      </c>
      <c r="AG118" s="70">
        <v>-988.5</v>
      </c>
      <c r="AH118" s="70">
        <v>22</v>
      </c>
      <c r="AI118" s="70">
        <v>0</v>
      </c>
      <c r="AJ118">
        <v>7.5</v>
      </c>
      <c r="AK118">
        <v>16.5</v>
      </c>
      <c r="AL118">
        <v>6</v>
      </c>
      <c r="AM118">
        <v>9</v>
      </c>
      <c r="AN118">
        <v>6</v>
      </c>
      <c r="AO118">
        <v>9</v>
      </c>
      <c r="AQ118" s="70" t="s">
        <v>3</v>
      </c>
      <c r="AR118" s="19">
        <v>0</v>
      </c>
      <c r="AS118" s="19">
        <v>0</v>
      </c>
      <c r="AT118" s="19">
        <v>0</v>
      </c>
      <c r="AU118" s="19">
        <v>0</v>
      </c>
      <c r="AV118" s="19">
        <v>0.38745469662188953</v>
      </c>
      <c r="AW118" s="19">
        <v>6.6205192039511064E-5</v>
      </c>
      <c r="AX118" s="19">
        <v>1.3969475651407644E-6</v>
      </c>
      <c r="AY118" s="19">
        <v>1.513437640352595E-2</v>
      </c>
      <c r="AZ118" s="19">
        <v>1.4964650232897833E-8</v>
      </c>
      <c r="BA118" s="19">
        <v>6.6212133812599324E-4</v>
      </c>
      <c r="BB118" s="19">
        <v>5.0468324311491022E-9</v>
      </c>
      <c r="BC118" s="19">
        <v>5.5336560697696001E-4</v>
      </c>
    </row>
    <row r="119" spans="3:55" ht="24" customHeight="1" x14ac:dyDescent="0.2">
      <c r="C119" s="70">
        <v>6</v>
      </c>
      <c r="E119">
        <v>-999</v>
      </c>
      <c r="F119">
        <v>-999</v>
      </c>
      <c r="G119">
        <v>-999</v>
      </c>
      <c r="H119">
        <v>-999</v>
      </c>
      <c r="I119">
        <v>-999</v>
      </c>
      <c r="J119">
        <v>1</v>
      </c>
      <c r="K119">
        <v>1</v>
      </c>
      <c r="L119">
        <v>1</v>
      </c>
      <c r="M119">
        <v>1</v>
      </c>
      <c r="N119">
        <v>1</v>
      </c>
      <c r="O119">
        <v>1</v>
      </c>
      <c r="P119">
        <v>1</v>
      </c>
      <c r="V119" s="70">
        <v>6</v>
      </c>
      <c r="W119" s="68"/>
      <c r="X119" s="81">
        <v>2</v>
      </c>
      <c r="Y119" s="82">
        <v>2</v>
      </c>
      <c r="Z119" s="82">
        <v>1</v>
      </c>
      <c r="AA119" s="77">
        <v>3</v>
      </c>
      <c r="AB119" s="70" t="s">
        <v>3</v>
      </c>
      <c r="AC119" s="68"/>
      <c r="AD119" s="70">
        <v>-990</v>
      </c>
      <c r="AE119" s="70">
        <v>-986.5</v>
      </c>
      <c r="AF119" s="70">
        <v>-989</v>
      </c>
      <c r="AG119" s="70">
        <v>-987</v>
      </c>
      <c r="AH119" s="70">
        <v>-990</v>
      </c>
      <c r="AI119" s="70">
        <v>7.5</v>
      </c>
      <c r="AJ119">
        <v>12</v>
      </c>
      <c r="AK119">
        <v>10</v>
      </c>
      <c r="AL119">
        <v>13.5</v>
      </c>
      <c r="AM119">
        <v>9.5</v>
      </c>
      <c r="AN119">
        <v>13.5</v>
      </c>
      <c r="AO119">
        <v>9.5</v>
      </c>
      <c r="AQ119" s="70" t="s">
        <v>3</v>
      </c>
      <c r="AR119" s="19">
        <v>0</v>
      </c>
      <c r="AS119" s="19">
        <v>0</v>
      </c>
      <c r="AT119" s="19">
        <v>0</v>
      </c>
      <c r="AU119" s="19">
        <v>0</v>
      </c>
      <c r="AV119" s="19">
        <v>0</v>
      </c>
      <c r="AW119" s="19">
        <v>0.11970179526464493</v>
      </c>
      <c r="AX119" s="19">
        <v>1.2574921239122042E-4</v>
      </c>
      <c r="AY119" s="19">
        <v>2.2753614646335873E-5</v>
      </c>
      <c r="AZ119" s="19">
        <v>2.7056722338579088E-5</v>
      </c>
      <c r="BA119" s="19">
        <v>1.0916535339527569E-3</v>
      </c>
      <c r="BB119" s="19">
        <v>9.1248870941699848E-6</v>
      </c>
      <c r="BC119" s="19">
        <v>9.1234564669680121E-4</v>
      </c>
    </row>
    <row r="120" spans="3:55" ht="24" customHeight="1" x14ac:dyDescent="0.2">
      <c r="C120" s="70">
        <v>7</v>
      </c>
      <c r="E120">
        <v>-999</v>
      </c>
      <c r="F120">
        <v>-999</v>
      </c>
      <c r="G120">
        <v>-999</v>
      </c>
      <c r="H120">
        <v>-999</v>
      </c>
      <c r="I120">
        <v>-999</v>
      </c>
      <c r="J120">
        <v>-999</v>
      </c>
      <c r="K120">
        <v>1</v>
      </c>
      <c r="L120">
        <v>1</v>
      </c>
      <c r="M120">
        <v>1</v>
      </c>
      <c r="N120">
        <v>1</v>
      </c>
      <c r="O120">
        <v>1</v>
      </c>
      <c r="P120">
        <v>1</v>
      </c>
      <c r="V120" s="70">
        <v>7</v>
      </c>
      <c r="X120" s="81">
        <v>-5</v>
      </c>
      <c r="Y120" s="82">
        <v>0</v>
      </c>
      <c r="Z120" s="82">
        <v>4</v>
      </c>
      <c r="AA120" s="77">
        <v>2</v>
      </c>
      <c r="AB120" s="70" t="s">
        <v>3</v>
      </c>
      <c r="AD120">
        <v>-1004</v>
      </c>
      <c r="AE120">
        <v>-1000</v>
      </c>
      <c r="AF120">
        <v>-1007.5</v>
      </c>
      <c r="AG120">
        <v>-1003.5</v>
      </c>
      <c r="AH120">
        <v>-1014</v>
      </c>
      <c r="AI120">
        <v>-984</v>
      </c>
      <c r="AJ120">
        <v>-0.5</v>
      </c>
      <c r="AK120">
        <v>-5</v>
      </c>
      <c r="AL120">
        <v>9</v>
      </c>
      <c r="AM120">
        <v>6</v>
      </c>
      <c r="AN120">
        <v>9</v>
      </c>
      <c r="AO120">
        <v>6</v>
      </c>
      <c r="AQ120" s="70" t="s">
        <v>3</v>
      </c>
      <c r="AR120" s="19">
        <v>0</v>
      </c>
      <c r="AS120" s="19">
        <v>0</v>
      </c>
      <c r="AT120" s="19">
        <v>0</v>
      </c>
      <c r="AU120" s="19">
        <v>0</v>
      </c>
      <c r="AV120" s="19">
        <v>0</v>
      </c>
      <c r="AW120" s="19">
        <v>0</v>
      </c>
      <c r="AX120" s="19">
        <v>4.6862370124413612E-10</v>
      </c>
      <c r="AY120" s="19">
        <v>6.9603835201184731E-12</v>
      </c>
      <c r="AZ120" s="19">
        <v>3.0057303479545837E-7</v>
      </c>
      <c r="BA120" s="19">
        <v>3.296508032910038E-5</v>
      </c>
      <c r="BB120" s="19">
        <v>1.0136833914098628E-7</v>
      </c>
      <c r="BC120" s="19">
        <v>2.7550451306986433E-5</v>
      </c>
    </row>
    <row r="121" spans="3:55" ht="24" customHeight="1" x14ac:dyDescent="0.2">
      <c r="C121" s="70">
        <v>8</v>
      </c>
      <c r="E121">
        <v>-999</v>
      </c>
      <c r="F121">
        <v>-999</v>
      </c>
      <c r="G121">
        <v>-999</v>
      </c>
      <c r="H121">
        <v>-999</v>
      </c>
      <c r="I121">
        <v>-999</v>
      </c>
      <c r="J121">
        <v>-999</v>
      </c>
      <c r="K121">
        <v>-999</v>
      </c>
      <c r="L121">
        <v>1</v>
      </c>
      <c r="M121">
        <v>1</v>
      </c>
      <c r="N121">
        <v>1</v>
      </c>
      <c r="O121">
        <v>1</v>
      </c>
      <c r="P121">
        <v>1</v>
      </c>
      <c r="V121" s="70">
        <v>8</v>
      </c>
      <c r="X121" s="81">
        <v>1</v>
      </c>
      <c r="Y121" s="82">
        <v>2</v>
      </c>
      <c r="Z121" s="82">
        <v>-3</v>
      </c>
      <c r="AA121" s="77">
        <v>5</v>
      </c>
      <c r="AB121" s="70" t="s">
        <v>3</v>
      </c>
      <c r="AD121">
        <v>-991</v>
      </c>
      <c r="AE121">
        <v>-987.5</v>
      </c>
      <c r="AF121">
        <v>-987.5</v>
      </c>
      <c r="AG121">
        <v>-989.5</v>
      </c>
      <c r="AH121">
        <v>-977</v>
      </c>
      <c r="AI121">
        <v>-993.5</v>
      </c>
      <c r="AJ121">
        <v>-991.5</v>
      </c>
      <c r="AK121">
        <v>20</v>
      </c>
      <c r="AL121">
        <v>9.5</v>
      </c>
      <c r="AM121">
        <v>14.5</v>
      </c>
      <c r="AN121">
        <v>9.5</v>
      </c>
      <c r="AO121">
        <v>14.5</v>
      </c>
      <c r="AQ121" s="70" t="s">
        <v>3</v>
      </c>
      <c r="AR121" s="19">
        <v>0</v>
      </c>
      <c r="AS121" s="19">
        <v>0</v>
      </c>
      <c r="AT121" s="19">
        <v>0</v>
      </c>
      <c r="AU121" s="19">
        <v>0</v>
      </c>
      <c r="AV121" s="19">
        <v>0</v>
      </c>
      <c r="AW121" s="19">
        <v>0</v>
      </c>
      <c r="AX121" s="19">
        <v>0</v>
      </c>
      <c r="AY121" s="19">
        <v>0.50118171471573014</v>
      </c>
      <c r="AZ121" s="19">
        <v>4.95561155866162E-7</v>
      </c>
      <c r="BA121" s="19">
        <v>0.1620157496194205</v>
      </c>
      <c r="BB121" s="19">
        <v>1.6712813691728843E-7</v>
      </c>
      <c r="BC121" s="19">
        <v>0.1354040996197555</v>
      </c>
    </row>
    <row r="122" spans="3:55" ht="24" customHeight="1" x14ac:dyDescent="0.2">
      <c r="C122" s="70">
        <v>9</v>
      </c>
      <c r="E122">
        <v>-999</v>
      </c>
      <c r="F122">
        <v>-999</v>
      </c>
      <c r="G122">
        <v>-999</v>
      </c>
      <c r="H122">
        <v>-999</v>
      </c>
      <c r="I122">
        <v>-999</v>
      </c>
      <c r="J122">
        <v>-999</v>
      </c>
      <c r="K122">
        <v>-999</v>
      </c>
      <c r="L122">
        <v>-999</v>
      </c>
      <c r="M122">
        <v>1</v>
      </c>
      <c r="N122">
        <v>1</v>
      </c>
      <c r="O122">
        <v>1</v>
      </c>
      <c r="P122">
        <v>1</v>
      </c>
      <c r="V122" s="70">
        <v>9</v>
      </c>
      <c r="X122" s="81">
        <v>2</v>
      </c>
      <c r="Y122" s="82">
        <v>1</v>
      </c>
      <c r="Z122" s="82">
        <v>4</v>
      </c>
      <c r="AA122" s="77">
        <v>5</v>
      </c>
      <c r="AB122" s="70" t="s">
        <v>3</v>
      </c>
      <c r="AD122">
        <v>-985.5</v>
      </c>
      <c r="AE122">
        <v>-978.5</v>
      </c>
      <c r="AF122">
        <v>-984.5</v>
      </c>
      <c r="AG122">
        <v>-980</v>
      </c>
      <c r="AH122">
        <v>-992.5</v>
      </c>
      <c r="AI122">
        <v>-984.5</v>
      </c>
      <c r="AJ122">
        <v>-985</v>
      </c>
      <c r="AK122">
        <v>-990</v>
      </c>
      <c r="AL122">
        <v>24</v>
      </c>
      <c r="AM122">
        <v>14</v>
      </c>
      <c r="AN122">
        <v>24</v>
      </c>
      <c r="AO122">
        <v>14</v>
      </c>
      <c r="AQ122" s="70" t="s">
        <v>3</v>
      </c>
      <c r="AR122" s="19">
        <v>0</v>
      </c>
      <c r="AS122" s="19">
        <v>0</v>
      </c>
      <c r="AT122" s="19">
        <v>0</v>
      </c>
      <c r="AU122" s="19">
        <v>0</v>
      </c>
      <c r="AV122" s="19">
        <v>0</v>
      </c>
      <c r="AW122" s="19">
        <v>0</v>
      </c>
      <c r="AX122" s="19">
        <v>0</v>
      </c>
      <c r="AY122" s="19">
        <v>0</v>
      </c>
      <c r="AZ122" s="19">
        <v>0.98257847244301755</v>
      </c>
      <c r="BA122" s="19">
        <v>9.8267519500503955E-2</v>
      </c>
      <c r="BB122" s="19">
        <v>0.33137486167052876</v>
      </c>
      <c r="BC122" s="19">
        <v>8.2126737870165431E-2</v>
      </c>
    </row>
    <row r="123" spans="3:55" ht="24" customHeight="1" x14ac:dyDescent="0.2">
      <c r="C123" s="70">
        <v>10</v>
      </c>
      <c r="E123">
        <v>-999</v>
      </c>
      <c r="F123">
        <v>-999</v>
      </c>
      <c r="G123">
        <v>-999</v>
      </c>
      <c r="H123">
        <v>-999</v>
      </c>
      <c r="I123">
        <v>-999</v>
      </c>
      <c r="J123">
        <v>-999</v>
      </c>
      <c r="K123">
        <v>-999</v>
      </c>
      <c r="L123">
        <v>-999</v>
      </c>
      <c r="M123">
        <v>-999</v>
      </c>
      <c r="N123">
        <v>1</v>
      </c>
      <c r="O123">
        <v>1</v>
      </c>
      <c r="P123">
        <v>1</v>
      </c>
      <c r="V123" s="70">
        <v>10</v>
      </c>
      <c r="X123" s="81">
        <v>2</v>
      </c>
      <c r="Y123" s="82">
        <v>1</v>
      </c>
      <c r="Z123" s="82">
        <v>4</v>
      </c>
      <c r="AA123" s="77">
        <v>5</v>
      </c>
      <c r="AB123" s="70" t="s">
        <v>3</v>
      </c>
      <c r="AD123">
        <v>-985.5</v>
      </c>
      <c r="AE123">
        <v>-978.5</v>
      </c>
      <c r="AF123">
        <v>-984.5</v>
      </c>
      <c r="AG123">
        <v>-980</v>
      </c>
      <c r="AH123">
        <v>-992.5</v>
      </c>
      <c r="AI123">
        <v>-984.5</v>
      </c>
      <c r="AJ123">
        <v>-985</v>
      </c>
      <c r="AK123">
        <v>-990</v>
      </c>
      <c r="AL123">
        <v>-976</v>
      </c>
      <c r="AM123">
        <v>14</v>
      </c>
      <c r="AN123">
        <v>24</v>
      </c>
      <c r="AO123">
        <v>14</v>
      </c>
      <c r="AQ123" s="70" t="s">
        <v>3</v>
      </c>
      <c r="AR123" s="19">
        <v>0</v>
      </c>
      <c r="AS123" s="19">
        <v>0</v>
      </c>
      <c r="AT123" s="19">
        <v>0</v>
      </c>
      <c r="AU123" s="19">
        <v>0</v>
      </c>
      <c r="AV123" s="19">
        <v>0</v>
      </c>
      <c r="AW123" s="19">
        <v>0</v>
      </c>
      <c r="AX123" s="19">
        <v>0</v>
      </c>
      <c r="AY123" s="19">
        <v>0</v>
      </c>
      <c r="AZ123" s="19">
        <v>0</v>
      </c>
      <c r="BA123" s="19">
        <v>9.8267519500503955E-2</v>
      </c>
      <c r="BB123" s="19">
        <v>0.33137486167052876</v>
      </c>
      <c r="BC123" s="19">
        <v>8.2126737870165431E-2</v>
      </c>
    </row>
    <row r="124" spans="3:55" ht="24" customHeight="1" x14ac:dyDescent="0.2">
      <c r="C124" s="70">
        <v>11</v>
      </c>
      <c r="E124">
        <v>-999</v>
      </c>
      <c r="F124">
        <v>-999</v>
      </c>
      <c r="G124">
        <v>-999</v>
      </c>
      <c r="H124">
        <v>-999</v>
      </c>
      <c r="I124">
        <v>-999</v>
      </c>
      <c r="J124">
        <v>-999</v>
      </c>
      <c r="K124">
        <v>-999</v>
      </c>
      <c r="L124">
        <v>-999</v>
      </c>
      <c r="M124">
        <v>-999</v>
      </c>
      <c r="N124">
        <v>-999</v>
      </c>
      <c r="O124">
        <v>1</v>
      </c>
      <c r="P124">
        <v>1</v>
      </c>
      <c r="V124" s="70">
        <v>11</v>
      </c>
      <c r="X124" s="81">
        <v>2</v>
      </c>
      <c r="Y124" s="82">
        <v>1</v>
      </c>
      <c r="Z124" s="82">
        <v>4</v>
      </c>
      <c r="AA124" s="77">
        <v>5</v>
      </c>
      <c r="AB124" s="70" t="s">
        <v>3</v>
      </c>
      <c r="AD124">
        <v>-985.5</v>
      </c>
      <c r="AE124">
        <v>-978.5</v>
      </c>
      <c r="AF124">
        <v>-984.5</v>
      </c>
      <c r="AG124">
        <v>-980</v>
      </c>
      <c r="AH124">
        <v>-992.5</v>
      </c>
      <c r="AI124">
        <v>-984.5</v>
      </c>
      <c r="AJ124">
        <v>-985</v>
      </c>
      <c r="AK124">
        <v>-990</v>
      </c>
      <c r="AL124">
        <v>-976</v>
      </c>
      <c r="AM124">
        <v>-986</v>
      </c>
      <c r="AN124">
        <v>24</v>
      </c>
      <c r="AO124">
        <v>14</v>
      </c>
      <c r="AQ124" s="70" t="s">
        <v>3</v>
      </c>
      <c r="AR124" s="19">
        <v>0</v>
      </c>
      <c r="AS124" s="19">
        <v>0</v>
      </c>
      <c r="AT124" s="19">
        <v>0</v>
      </c>
      <c r="AU124" s="19">
        <v>0</v>
      </c>
      <c r="AV124" s="19">
        <v>0</v>
      </c>
      <c r="AW124" s="19">
        <v>0</v>
      </c>
      <c r="AX124" s="19">
        <v>0</v>
      </c>
      <c r="AY124" s="19">
        <v>0</v>
      </c>
      <c r="AZ124" s="19">
        <v>0</v>
      </c>
      <c r="BA124" s="19">
        <v>0</v>
      </c>
      <c r="BB124" s="19">
        <v>0.33137486167052876</v>
      </c>
      <c r="BC124" s="19">
        <v>8.2126737870165431E-2</v>
      </c>
    </row>
    <row r="125" spans="3:55" ht="24" customHeight="1" x14ac:dyDescent="0.2">
      <c r="C125" s="70">
        <v>12</v>
      </c>
      <c r="E125">
        <v>-999</v>
      </c>
      <c r="F125">
        <v>-999</v>
      </c>
      <c r="G125">
        <v>-999</v>
      </c>
      <c r="H125">
        <v>-999</v>
      </c>
      <c r="I125">
        <v>-999</v>
      </c>
      <c r="J125">
        <v>-999</v>
      </c>
      <c r="K125">
        <v>-999</v>
      </c>
      <c r="L125">
        <v>-999</v>
      </c>
      <c r="M125">
        <v>-999</v>
      </c>
      <c r="N125">
        <v>-999</v>
      </c>
      <c r="O125">
        <v>-999</v>
      </c>
      <c r="P125">
        <v>1</v>
      </c>
      <c r="V125" s="70">
        <v>12</v>
      </c>
      <c r="X125" s="81">
        <v>2</v>
      </c>
      <c r="Y125" s="82">
        <v>1</v>
      </c>
      <c r="Z125" s="82">
        <v>4</v>
      </c>
      <c r="AA125" s="77">
        <v>5</v>
      </c>
      <c r="AB125" s="70" t="s">
        <v>3</v>
      </c>
      <c r="AD125">
        <v>-985.5</v>
      </c>
      <c r="AE125">
        <v>-978.5</v>
      </c>
      <c r="AF125">
        <v>-984.5</v>
      </c>
      <c r="AG125">
        <v>-980</v>
      </c>
      <c r="AH125">
        <v>-992.5</v>
      </c>
      <c r="AI125">
        <v>-984.5</v>
      </c>
      <c r="AJ125">
        <v>-985</v>
      </c>
      <c r="AK125">
        <v>-990</v>
      </c>
      <c r="AL125">
        <v>-976</v>
      </c>
      <c r="AM125">
        <v>-986</v>
      </c>
      <c r="AN125">
        <v>-976</v>
      </c>
      <c r="AO125">
        <v>14</v>
      </c>
      <c r="AQ125" s="70" t="s">
        <v>3</v>
      </c>
      <c r="AR125" s="20">
        <v>0</v>
      </c>
      <c r="AS125" s="20">
        <v>0</v>
      </c>
      <c r="AT125" s="20">
        <v>0</v>
      </c>
      <c r="AU125" s="20">
        <v>0</v>
      </c>
      <c r="AV125" s="20">
        <v>0</v>
      </c>
      <c r="AW125" s="20">
        <v>0</v>
      </c>
      <c r="AX125" s="20">
        <v>0</v>
      </c>
      <c r="AY125" s="20">
        <v>0</v>
      </c>
      <c r="AZ125" s="20">
        <v>0</v>
      </c>
      <c r="BA125" s="20">
        <v>0</v>
      </c>
      <c r="BB125" s="20">
        <v>0</v>
      </c>
      <c r="BC125" s="20">
        <v>8.2126737870165431E-2</v>
      </c>
    </row>
    <row r="126" spans="3:55" ht="24" customHeight="1" x14ac:dyDescent="0.2">
      <c r="V126" s="70"/>
      <c r="X126" s="70"/>
      <c r="Y126" s="70"/>
      <c r="Z126" s="70"/>
      <c r="AA126" s="70"/>
      <c r="AB126" s="70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</row>
    <row r="127" spans="3:55" ht="24" customHeight="1" x14ac:dyDescent="0.2">
      <c r="V127" s="70"/>
      <c r="X127" s="70"/>
      <c r="Y127" s="70"/>
      <c r="Z127" s="70"/>
      <c r="AA127" s="70"/>
      <c r="AB127" s="70"/>
      <c r="AC127" t="s">
        <v>78</v>
      </c>
      <c r="AR127" s="70" t="s">
        <v>0</v>
      </c>
      <c r="AS127" s="70" t="s">
        <v>0</v>
      </c>
      <c r="AT127" s="70" t="s">
        <v>0</v>
      </c>
      <c r="AU127" s="70" t="s">
        <v>0</v>
      </c>
      <c r="AV127" s="70" t="s">
        <v>0</v>
      </c>
      <c r="AW127" s="70" t="s">
        <v>0</v>
      </c>
      <c r="AX127" s="70" t="s">
        <v>0</v>
      </c>
      <c r="AY127" s="70" t="s">
        <v>0</v>
      </c>
      <c r="AZ127" s="70" t="s">
        <v>0</v>
      </c>
      <c r="BA127" s="70" t="s">
        <v>0</v>
      </c>
      <c r="BB127" s="70" t="s">
        <v>0</v>
      </c>
      <c r="BC127" s="70" t="s">
        <v>0</v>
      </c>
    </row>
    <row r="128" spans="3:55" ht="24" customHeight="1" x14ac:dyDescent="0.25">
      <c r="V128" s="70"/>
      <c r="X128" s="70"/>
      <c r="Y128" s="70"/>
      <c r="Z128" s="70"/>
      <c r="AA128" s="70"/>
      <c r="AB128" s="70"/>
      <c r="AC128" s="36" t="s">
        <v>67</v>
      </c>
      <c r="AD128" s="1">
        <v>1</v>
      </c>
      <c r="AE128" s="1">
        <v>2</v>
      </c>
      <c r="AF128" s="1">
        <v>3</v>
      </c>
      <c r="AG128" s="1">
        <v>4</v>
      </c>
      <c r="AH128" s="1">
        <v>5</v>
      </c>
      <c r="AI128" s="1">
        <v>6</v>
      </c>
      <c r="AJ128" s="1">
        <v>7</v>
      </c>
      <c r="AK128" s="1">
        <v>8</v>
      </c>
      <c r="AL128" s="1">
        <v>9</v>
      </c>
      <c r="AM128" s="1">
        <v>10</v>
      </c>
      <c r="AN128" s="1">
        <v>11</v>
      </c>
      <c r="AO128" s="1">
        <v>12</v>
      </c>
      <c r="AQ128" s="36" t="s">
        <v>67</v>
      </c>
      <c r="AR128" s="1">
        <v>1</v>
      </c>
      <c r="AS128" s="1">
        <v>2</v>
      </c>
      <c r="AT128" s="1">
        <v>3</v>
      </c>
      <c r="AU128" s="1">
        <v>4</v>
      </c>
      <c r="AV128" s="1">
        <v>5</v>
      </c>
      <c r="AW128" s="1">
        <v>6</v>
      </c>
      <c r="AX128" s="1">
        <v>7</v>
      </c>
      <c r="AY128" s="1">
        <v>8</v>
      </c>
      <c r="AZ128" s="1">
        <v>9</v>
      </c>
      <c r="BA128" s="1">
        <v>10</v>
      </c>
      <c r="BB128" s="1">
        <v>11</v>
      </c>
      <c r="BC128" s="1">
        <v>12</v>
      </c>
    </row>
    <row r="129" spans="1:55" ht="24" customHeight="1" x14ac:dyDescent="0.25">
      <c r="V129" s="70"/>
      <c r="X129" s="70"/>
      <c r="Y129" s="70"/>
      <c r="Z129" s="70"/>
      <c r="AA129" s="70"/>
      <c r="AB129" s="70"/>
      <c r="AC129" s="42" t="s">
        <v>70</v>
      </c>
      <c r="AD129" s="1"/>
      <c r="AQ129" s="42" t="s">
        <v>70</v>
      </c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</row>
    <row r="130" spans="1:55" ht="24" customHeight="1" x14ac:dyDescent="0.2">
      <c r="V130" s="70"/>
      <c r="X130" s="70"/>
      <c r="Y130" s="70"/>
      <c r="Z130" s="70"/>
      <c r="AA130" s="70"/>
      <c r="AB130" s="70"/>
      <c r="AC130" s="1">
        <v>1</v>
      </c>
      <c r="AD130" s="38" cm="1">
        <f t="array" aca="1" ref="AD130:AO133" ca="1">_xlfn.RANDARRAY(4,12,0,4,TRUE)</f>
        <v>3</v>
      </c>
      <c r="AE130" s="38">
        <f ca="1"/>
        <v>2</v>
      </c>
      <c r="AF130" s="38">
        <f ca="1"/>
        <v>2</v>
      </c>
      <c r="AG130" s="38">
        <f ca="1"/>
        <v>1</v>
      </c>
      <c r="AH130" s="38">
        <f ca="1"/>
        <v>3</v>
      </c>
      <c r="AI130" s="38">
        <f ca="1"/>
        <v>2</v>
      </c>
      <c r="AJ130" s="38">
        <f ca="1"/>
        <v>4</v>
      </c>
      <c r="AK130" s="38">
        <f ca="1"/>
        <v>3</v>
      </c>
      <c r="AL130" s="38">
        <f ca="1"/>
        <v>3</v>
      </c>
      <c r="AM130" s="38">
        <f ca="1"/>
        <v>3</v>
      </c>
      <c r="AN130" s="38">
        <f ca="1"/>
        <v>4</v>
      </c>
      <c r="AO130" s="38">
        <f ca="1"/>
        <v>1</v>
      </c>
      <c r="AP130" s="70" t="s">
        <v>3</v>
      </c>
      <c r="AQ130" s="1">
        <v>1</v>
      </c>
      <c r="AR130" s="38" cm="1">
        <f t="array" aca="1" ref="AR130:BC133" ca="1">MMULT(_xlfn.ANCHORARRAY(AD130),AR114:BC125)</f>
        <v>3</v>
      </c>
      <c r="AS130" s="38">
        <f ca="1"/>
        <v>2.9994472213630763</v>
      </c>
      <c r="AT130" s="38">
        <f ca="1"/>
        <v>2.6223805062222385</v>
      </c>
      <c r="AU130" s="38">
        <f ca="1"/>
        <v>2.1777777979649224</v>
      </c>
      <c r="AV130" s="38">
        <f ca="1"/>
        <v>2.2949881611435683</v>
      </c>
      <c r="AW130" s="38">
        <f ca="1"/>
        <v>1.8294203899456825</v>
      </c>
      <c r="AX130" s="38">
        <f ca="1"/>
        <v>2.611164034272655</v>
      </c>
      <c r="AY130" s="38">
        <f ca="1"/>
        <v>2.4723149041792558</v>
      </c>
      <c r="AZ130" s="38">
        <f ca="1"/>
        <v>2.980999579004977</v>
      </c>
      <c r="BA130" s="38">
        <f ca="1"/>
        <v>2.2334136906589412</v>
      </c>
      <c r="BB130" s="38">
        <f ca="1"/>
        <v>3.3249669644333206</v>
      </c>
      <c r="BC130" s="38">
        <f ca="1"/>
        <v>2.277201418552997</v>
      </c>
    </row>
    <row r="131" spans="1:55" ht="24" customHeight="1" x14ac:dyDescent="0.2">
      <c r="V131" s="70"/>
      <c r="X131" s="70"/>
      <c r="Y131" s="70"/>
      <c r="Z131" s="70"/>
      <c r="AA131" s="70"/>
      <c r="AB131" s="70"/>
      <c r="AC131" s="1">
        <v>2</v>
      </c>
      <c r="AD131" s="39">
        <f ca="1"/>
        <v>3</v>
      </c>
      <c r="AE131" s="39">
        <f ca="1"/>
        <v>2</v>
      </c>
      <c r="AF131" s="39">
        <f ca="1"/>
        <v>0</v>
      </c>
      <c r="AG131" s="39">
        <f ca="1"/>
        <v>4</v>
      </c>
      <c r="AH131" s="39">
        <f ca="1"/>
        <v>3</v>
      </c>
      <c r="AI131" s="39">
        <f ca="1"/>
        <v>4</v>
      </c>
      <c r="AJ131" s="39">
        <f ca="1"/>
        <v>4</v>
      </c>
      <c r="AK131" s="39">
        <f ca="1"/>
        <v>4</v>
      </c>
      <c r="AL131" s="39">
        <f ca="1"/>
        <v>2</v>
      </c>
      <c r="AM131" s="39">
        <f ca="1"/>
        <v>1</v>
      </c>
      <c r="AN131" s="39">
        <f ca="1"/>
        <v>3</v>
      </c>
      <c r="AO131" s="39">
        <f ca="1"/>
        <v>2</v>
      </c>
      <c r="AP131" s="70" t="s">
        <v>3</v>
      </c>
      <c r="AQ131" s="1">
        <v>2</v>
      </c>
      <c r="AR131" s="39">
        <f ca="1"/>
        <v>3</v>
      </c>
      <c r="AS131" s="39">
        <f ca="1"/>
        <v>2.9994472213630763</v>
      </c>
      <c r="AT131" s="39">
        <f ca="1"/>
        <v>1.8673947881597248</v>
      </c>
      <c r="AU131" s="39">
        <f ca="1"/>
        <v>2.4518212215342716</v>
      </c>
      <c r="AV131" s="39">
        <f ca="1"/>
        <v>2.529991313894401</v>
      </c>
      <c r="AW131" s="39">
        <f ca="1"/>
        <v>1.5879562133816001</v>
      </c>
      <c r="AX131" s="39">
        <f ca="1"/>
        <v>1.8823063177078634</v>
      </c>
      <c r="AY131" s="39">
        <f ca="1"/>
        <v>2.701064242803354</v>
      </c>
      <c r="AZ131" s="39">
        <f ca="1"/>
        <v>1.98869151478164</v>
      </c>
      <c r="BA131" s="39">
        <f ca="1"/>
        <v>1.7080485014737345</v>
      </c>
      <c r="BB131" s="39">
        <f ca="1"/>
        <v>1.9961862102315144</v>
      </c>
      <c r="BC131" s="39">
        <f ca="1"/>
        <v>1.8381292877244368</v>
      </c>
    </row>
    <row r="132" spans="1:55" ht="24" customHeight="1" x14ac:dyDescent="0.2">
      <c r="V132" s="70"/>
      <c r="X132" s="70"/>
      <c r="Y132" s="70"/>
      <c r="Z132" s="70"/>
      <c r="AA132" s="70"/>
      <c r="AB132" s="70"/>
      <c r="AC132" s="1">
        <v>3</v>
      </c>
      <c r="AD132" s="39">
        <f ca="1"/>
        <v>1</v>
      </c>
      <c r="AE132" s="39">
        <f ca="1"/>
        <v>2</v>
      </c>
      <c r="AF132" s="39">
        <f ca="1"/>
        <v>1</v>
      </c>
      <c r="AG132" s="39">
        <f ca="1"/>
        <v>4</v>
      </c>
      <c r="AH132" s="39">
        <f ca="1"/>
        <v>0</v>
      </c>
      <c r="AI132" s="39">
        <f ca="1"/>
        <v>2</v>
      </c>
      <c r="AJ132" s="39">
        <f ca="1"/>
        <v>2</v>
      </c>
      <c r="AK132" s="39">
        <f ca="1"/>
        <v>0</v>
      </c>
      <c r="AL132" s="39">
        <f ca="1"/>
        <v>4</v>
      </c>
      <c r="AM132" s="39">
        <f ca="1"/>
        <v>2</v>
      </c>
      <c r="AN132" s="39">
        <f ca="1"/>
        <v>2</v>
      </c>
      <c r="AO132" s="39">
        <f ca="1"/>
        <v>0</v>
      </c>
      <c r="AP132" s="70" t="s">
        <v>3</v>
      </c>
      <c r="AQ132" s="1">
        <v>3</v>
      </c>
      <c r="AR132" s="39">
        <f ca="1"/>
        <v>1</v>
      </c>
      <c r="AS132" s="39">
        <f ca="1"/>
        <v>1.0005527786369235</v>
      </c>
      <c r="AT132" s="39">
        <f ca="1"/>
        <v>1.000126634746505</v>
      </c>
      <c r="AU132" s="39">
        <f ca="1"/>
        <v>1.8222222020350785</v>
      </c>
      <c r="AV132" s="39">
        <f ca="1"/>
        <v>1.3175571422345427</v>
      </c>
      <c r="AW132" s="39">
        <f ca="1"/>
        <v>1.8314020733186864</v>
      </c>
      <c r="AX132" s="39">
        <f ca="1"/>
        <v>1.0208471250398976</v>
      </c>
      <c r="AY132" s="39">
        <f ca="1"/>
        <v>0.81921568492095342</v>
      </c>
      <c r="AZ132" s="39">
        <f ca="1"/>
        <v>3.9598360417326477</v>
      </c>
      <c r="BA132" s="39">
        <f ca="1"/>
        <v>1.7186557280509653</v>
      </c>
      <c r="BB132" s="39">
        <f ca="1"/>
        <v>2.6609552472805023</v>
      </c>
      <c r="BC132" s="39">
        <f ca="1"/>
        <v>1.6006140268578961</v>
      </c>
    </row>
    <row r="133" spans="1:55" ht="24" customHeight="1" x14ac:dyDescent="0.2">
      <c r="V133" s="70"/>
      <c r="X133" s="70"/>
      <c r="Y133" s="70"/>
      <c r="Z133" s="70"/>
      <c r="AA133" s="70"/>
      <c r="AB133" s="70"/>
      <c r="AC133" s="1">
        <v>4</v>
      </c>
      <c r="AD133" s="40">
        <f ca="1"/>
        <v>0</v>
      </c>
      <c r="AE133" s="40">
        <f ca="1"/>
        <v>2</v>
      </c>
      <c r="AF133" s="40">
        <f ca="1"/>
        <v>1</v>
      </c>
      <c r="AG133" s="40">
        <f ca="1"/>
        <v>0</v>
      </c>
      <c r="AH133" s="40">
        <f ca="1"/>
        <v>4</v>
      </c>
      <c r="AI133" s="40">
        <f ca="1"/>
        <v>1</v>
      </c>
      <c r="AJ133" s="40">
        <f ca="1"/>
        <v>0</v>
      </c>
      <c r="AK133" s="40">
        <f ca="1"/>
        <v>3</v>
      </c>
      <c r="AL133" s="40">
        <f ca="1"/>
        <v>1</v>
      </c>
      <c r="AM133" s="40">
        <f ca="1"/>
        <v>2</v>
      </c>
      <c r="AN133" s="40">
        <f ca="1"/>
        <v>4</v>
      </c>
      <c r="AO133" s="40">
        <f ca="1"/>
        <v>4</v>
      </c>
      <c r="AP133" s="70" t="s">
        <v>3</v>
      </c>
      <c r="AQ133" s="1">
        <v>4</v>
      </c>
      <c r="AR133" s="40">
        <f ca="1"/>
        <v>0</v>
      </c>
      <c r="AS133" s="40">
        <f ca="1"/>
        <v>1.1055572738471989E-3</v>
      </c>
      <c r="AT133" s="40">
        <f ca="1"/>
        <v>0.37774612852426698</v>
      </c>
      <c r="AU133" s="40">
        <f ca="1"/>
        <v>0.27422728622340942</v>
      </c>
      <c r="AV133" s="40">
        <f ca="1"/>
        <v>1.7848267004462577</v>
      </c>
      <c r="AW133" s="40">
        <f ca="1"/>
        <v>0.89583643409949676</v>
      </c>
      <c r="AX133" s="40">
        <f ca="1"/>
        <v>0.37523595446924946</v>
      </c>
      <c r="AY133" s="40">
        <f ca="1"/>
        <v>1.8681329866676739</v>
      </c>
      <c r="AZ133" s="40">
        <f ca="1"/>
        <v>0.99357665000102269</v>
      </c>
      <c r="BA133" s="40">
        <f ca="1"/>
        <v>1.2271777214287769</v>
      </c>
      <c r="BB133" s="40">
        <f ca="1"/>
        <v>2.3233331701178828</v>
      </c>
      <c r="BC133" s="40">
        <f ca="1"/>
        <v>1.682623418294324</v>
      </c>
    </row>
    <row r="134" spans="1:55" ht="24" customHeight="1" x14ac:dyDescent="0.2">
      <c r="R134" s="70"/>
      <c r="T134" s="70"/>
      <c r="U134" s="70"/>
      <c r="V134" s="70"/>
      <c r="W134" s="70"/>
      <c r="X134" s="70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</row>
    <row r="135" spans="1:55" ht="24" customHeight="1" x14ac:dyDescent="0.2">
      <c r="R135" s="70"/>
      <c r="T135" s="70"/>
      <c r="U135" s="70"/>
      <c r="V135" s="70"/>
      <c r="W135" s="70"/>
      <c r="X135" s="70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</row>
    <row r="136" spans="1:55" ht="24" customHeight="1" x14ac:dyDescent="0.2">
      <c r="R136" s="70"/>
      <c r="T136" s="70"/>
      <c r="U136" s="70"/>
      <c r="V136" s="70"/>
      <c r="W136" s="70"/>
      <c r="X136" s="70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</row>
    <row r="138" spans="1:55" s="102" customFormat="1" ht="33" thickBot="1" x14ac:dyDescent="0.45">
      <c r="A138" s="102" t="s">
        <v>118</v>
      </c>
    </row>
    <row r="139" spans="1:55" ht="24" customHeight="1" thickTop="1" x14ac:dyDescent="0.2">
      <c r="A139" s="13" t="str">
        <f>HYPERLINK("#A1","[top]")</f>
        <v>[top]</v>
      </c>
    </row>
    <row r="140" spans="1:55" ht="24" customHeight="1" x14ac:dyDescent="0.2">
      <c r="R140" s="68"/>
      <c r="S140" s="68"/>
      <c r="T140" s="68"/>
      <c r="U140" s="68"/>
      <c r="V140" s="68"/>
      <c r="W140" s="68"/>
      <c r="X140" s="68"/>
      <c r="Z140" s="68"/>
      <c r="AA140" s="68"/>
      <c r="AB140" s="68"/>
      <c r="AC140" s="68" t="s">
        <v>69</v>
      </c>
      <c r="AD140" s="68"/>
      <c r="AE140" s="68"/>
    </row>
    <row r="141" spans="1:55" ht="24" customHeight="1" x14ac:dyDescent="0.25">
      <c r="V141" s="68"/>
      <c r="W141" s="68"/>
      <c r="X141" s="68"/>
      <c r="Y141" s="68"/>
      <c r="Z141" s="68"/>
      <c r="AA141" s="68"/>
      <c r="AB141" s="68"/>
      <c r="AC141" s="69" t="s">
        <v>67</v>
      </c>
      <c r="AD141" s="70">
        <v>1</v>
      </c>
      <c r="AE141" s="70">
        <v>2</v>
      </c>
      <c r="AF141" s="70">
        <v>3</v>
      </c>
      <c r="AG141" s="70">
        <v>4</v>
      </c>
      <c r="AH141" s="70">
        <v>5</v>
      </c>
      <c r="AI141" s="70">
        <v>6</v>
      </c>
      <c r="AJ141" s="70">
        <v>7</v>
      </c>
      <c r="AK141" s="70">
        <v>8</v>
      </c>
      <c r="AL141" s="70">
        <v>9</v>
      </c>
      <c r="AM141" s="70">
        <v>10</v>
      </c>
      <c r="AN141" s="70">
        <v>11</v>
      </c>
      <c r="AO141" s="70">
        <v>12</v>
      </c>
    </row>
    <row r="142" spans="1:55" ht="24" customHeight="1" x14ac:dyDescent="0.25">
      <c r="V142" s="68"/>
      <c r="W142" s="68"/>
      <c r="X142" s="68"/>
      <c r="Y142" s="68"/>
      <c r="Z142" s="68"/>
      <c r="AA142" s="68"/>
      <c r="AB142" s="68"/>
      <c r="AC142" s="71" t="s">
        <v>80</v>
      </c>
      <c r="AD142" s="70"/>
      <c r="AE142" s="68"/>
      <c r="AF142" s="68"/>
      <c r="AG142" s="68"/>
      <c r="AH142" s="68"/>
      <c r="AI142" s="68"/>
    </row>
    <row r="143" spans="1:55" ht="24" customHeight="1" x14ac:dyDescent="0.2">
      <c r="V143" s="68"/>
      <c r="W143" s="68"/>
      <c r="X143" s="68"/>
      <c r="Y143" s="68"/>
      <c r="Z143" s="68"/>
      <c r="AA143" s="68"/>
      <c r="AB143" s="68"/>
      <c r="AC143" s="70">
        <v>1</v>
      </c>
      <c r="AD143" s="72">
        <v>4</v>
      </c>
      <c r="AE143" s="73">
        <v>4</v>
      </c>
      <c r="AF143" s="73">
        <v>5</v>
      </c>
      <c r="AG143" s="73">
        <v>5</v>
      </c>
      <c r="AH143" s="73">
        <v>4</v>
      </c>
      <c r="AI143" s="73">
        <v>-2</v>
      </c>
      <c r="AJ143" s="73">
        <v>3</v>
      </c>
      <c r="AK143" s="73">
        <v>2</v>
      </c>
      <c r="AL143" s="73">
        <v>2</v>
      </c>
      <c r="AM143" s="73">
        <v>0</v>
      </c>
      <c r="AN143" s="73">
        <v>2</v>
      </c>
      <c r="AO143" s="73">
        <v>0</v>
      </c>
    </row>
    <row r="144" spans="1:55" ht="24" customHeight="1" x14ac:dyDescent="0.2">
      <c r="V144" s="68"/>
      <c r="W144" s="68"/>
      <c r="X144" s="68"/>
      <c r="Y144" s="68"/>
      <c r="Z144" s="68"/>
      <c r="AA144" s="68"/>
      <c r="AB144" s="68"/>
      <c r="AC144" s="70">
        <v>2</v>
      </c>
      <c r="AD144" s="74">
        <v>0</v>
      </c>
      <c r="AE144" s="75">
        <v>0</v>
      </c>
      <c r="AF144" s="75">
        <v>-1</v>
      </c>
      <c r="AG144" s="75">
        <v>0</v>
      </c>
      <c r="AH144" s="75">
        <v>0</v>
      </c>
      <c r="AI144" s="75">
        <v>1</v>
      </c>
      <c r="AJ144" s="75">
        <v>4</v>
      </c>
      <c r="AK144" s="75">
        <v>1</v>
      </c>
      <c r="AL144" s="75">
        <v>1</v>
      </c>
      <c r="AM144" s="75">
        <v>1</v>
      </c>
      <c r="AN144" s="75">
        <v>1</v>
      </c>
      <c r="AO144" s="75">
        <v>1</v>
      </c>
    </row>
    <row r="145" spans="2:55" ht="24" customHeight="1" x14ac:dyDescent="0.2">
      <c r="V145" s="68"/>
      <c r="W145" s="68"/>
      <c r="X145" s="68"/>
      <c r="Y145" s="68"/>
      <c r="Z145" s="68"/>
      <c r="AA145" s="68"/>
      <c r="AB145" s="68"/>
      <c r="AC145" s="70">
        <v>3</v>
      </c>
      <c r="AD145" s="74">
        <v>1</v>
      </c>
      <c r="AE145" s="75">
        <v>2</v>
      </c>
      <c r="AF145" s="75">
        <v>0</v>
      </c>
      <c r="AG145" s="75">
        <v>2</v>
      </c>
      <c r="AH145" s="75">
        <v>-5</v>
      </c>
      <c r="AI145" s="75">
        <v>3</v>
      </c>
      <c r="AJ145" s="75">
        <v>2</v>
      </c>
      <c r="AK145" s="75">
        <v>-3</v>
      </c>
      <c r="AL145" s="75">
        <v>4</v>
      </c>
      <c r="AM145" s="75">
        <v>0</v>
      </c>
      <c r="AN145" s="75">
        <v>4</v>
      </c>
      <c r="AO145" s="75">
        <v>0</v>
      </c>
    </row>
    <row r="146" spans="2:55" ht="24" customHeight="1" x14ac:dyDescent="0.25">
      <c r="D146" s="101" t="s">
        <v>102</v>
      </c>
      <c r="E146" s="70" cm="1">
        <f t="array" ref="E146:P146">_xlfn.CEILING.MATH(E147:P147/4)</f>
        <v>1</v>
      </c>
      <c r="F146" s="70">
        <v>1</v>
      </c>
      <c r="G146" s="70">
        <v>1</v>
      </c>
      <c r="H146" s="70">
        <v>1</v>
      </c>
      <c r="I146" s="70">
        <v>2</v>
      </c>
      <c r="J146" s="70">
        <v>2</v>
      </c>
      <c r="K146" s="70">
        <v>2</v>
      </c>
      <c r="L146" s="70">
        <v>2</v>
      </c>
      <c r="M146" s="70">
        <v>3</v>
      </c>
      <c r="N146" s="70">
        <v>3</v>
      </c>
      <c r="O146" s="70">
        <v>3</v>
      </c>
      <c r="P146" s="70">
        <v>3</v>
      </c>
      <c r="V146" s="68"/>
      <c r="W146" s="68"/>
      <c r="X146" s="68"/>
      <c r="Y146" s="68"/>
      <c r="Z146" s="68"/>
      <c r="AA146" s="68"/>
      <c r="AB146" s="68"/>
      <c r="AC146" s="70">
        <v>4</v>
      </c>
      <c r="AD146" s="76">
        <v>3</v>
      </c>
      <c r="AE146" s="77">
        <v>5</v>
      </c>
      <c r="AF146" s="77">
        <v>4</v>
      </c>
      <c r="AG146" s="77">
        <v>4</v>
      </c>
      <c r="AH146" s="77">
        <v>5</v>
      </c>
      <c r="AI146" s="77">
        <v>4</v>
      </c>
      <c r="AJ146" s="77">
        <v>2</v>
      </c>
      <c r="AK146" s="77">
        <v>5</v>
      </c>
      <c r="AL146" s="77">
        <v>5</v>
      </c>
      <c r="AM146" s="77">
        <v>5</v>
      </c>
      <c r="AN146" s="77">
        <v>5</v>
      </c>
      <c r="AO146" s="77">
        <v>5</v>
      </c>
    </row>
    <row r="147" spans="2:55" ht="24" customHeight="1" x14ac:dyDescent="0.25">
      <c r="D147" s="69" t="s">
        <v>67</v>
      </c>
      <c r="E147" s="70">
        <v>1</v>
      </c>
      <c r="F147" s="70">
        <v>2</v>
      </c>
      <c r="G147" s="70">
        <v>3</v>
      </c>
      <c r="H147" s="70">
        <v>4</v>
      </c>
      <c r="I147" s="70">
        <v>5</v>
      </c>
      <c r="J147" s="70">
        <v>6</v>
      </c>
      <c r="K147" s="70">
        <v>7</v>
      </c>
      <c r="L147" s="70">
        <v>8</v>
      </c>
      <c r="M147" s="70">
        <v>9</v>
      </c>
      <c r="N147" s="70">
        <v>10</v>
      </c>
      <c r="O147" s="70">
        <v>11</v>
      </c>
      <c r="P147" s="70">
        <v>12</v>
      </c>
      <c r="V147" s="68" t="s">
        <v>73</v>
      </c>
      <c r="W147" s="68"/>
      <c r="X147" s="70"/>
      <c r="Y147" s="68"/>
      <c r="Z147" s="68"/>
      <c r="AA147" s="68"/>
      <c r="AB147" s="68"/>
      <c r="AC147" s="68"/>
      <c r="AD147" s="70" t="s">
        <v>0</v>
      </c>
      <c r="AE147" s="70" t="s">
        <v>0</v>
      </c>
      <c r="AF147" s="70" t="s">
        <v>0</v>
      </c>
      <c r="AG147" s="70" t="s">
        <v>0</v>
      </c>
      <c r="AH147" s="70" t="s">
        <v>0</v>
      </c>
      <c r="AI147" s="70" t="s">
        <v>0</v>
      </c>
      <c r="AJ147" s="70" t="s">
        <v>0</v>
      </c>
      <c r="AK147" s="70" t="s">
        <v>0</v>
      </c>
      <c r="AL147" s="70" t="s">
        <v>0</v>
      </c>
      <c r="AM147" s="70" t="s">
        <v>0</v>
      </c>
      <c r="AN147" s="70" t="s">
        <v>0</v>
      </c>
      <c r="AO147" s="70" t="s">
        <v>0</v>
      </c>
    </row>
    <row r="148" spans="2:55" ht="24" customHeight="1" x14ac:dyDescent="0.25">
      <c r="B148" s="101" t="s">
        <v>102</v>
      </c>
      <c r="C148" s="69" t="s">
        <v>67</v>
      </c>
      <c r="V148" s="69" t="s">
        <v>67</v>
      </c>
      <c r="W148" s="71" t="s">
        <v>80</v>
      </c>
      <c r="X148" s="70">
        <v>1</v>
      </c>
      <c r="Y148" s="70">
        <v>2</v>
      </c>
      <c r="Z148" s="70">
        <v>3</v>
      </c>
      <c r="AA148" s="70">
        <v>4</v>
      </c>
      <c r="AB148" s="68"/>
      <c r="AC148" s="68"/>
      <c r="AD148" s="68"/>
      <c r="AE148" s="68"/>
      <c r="AF148" s="68"/>
      <c r="AG148" s="68"/>
      <c r="AH148" s="68"/>
      <c r="AI148" s="68"/>
    </row>
    <row r="149" spans="2:55" ht="24" customHeight="1" x14ac:dyDescent="0.2">
      <c r="B149" s="70" cm="1">
        <f t="array" ref="B149:B160">_xlfn.CEILING.MATH(C149:C160/4)</f>
        <v>1</v>
      </c>
      <c r="C149" s="70">
        <v>1</v>
      </c>
      <c r="E149" cm="1">
        <f t="array" ref="E149:P160">IF(_xlfn.ANCHORARRAY(E146)=_xlfn.ANCHORARRAY(B149),1,-999)</f>
        <v>1</v>
      </c>
      <c r="F149">
        <v>1</v>
      </c>
      <c r="G149">
        <v>1</v>
      </c>
      <c r="H149">
        <v>1</v>
      </c>
      <c r="I149">
        <v>-999</v>
      </c>
      <c r="J149">
        <v>-999</v>
      </c>
      <c r="K149">
        <v>-999</v>
      </c>
      <c r="L149">
        <v>-999</v>
      </c>
      <c r="M149">
        <v>-999</v>
      </c>
      <c r="N149">
        <v>-999</v>
      </c>
      <c r="O149">
        <v>-999</v>
      </c>
      <c r="P149">
        <v>-999</v>
      </c>
      <c r="V149" s="70">
        <v>1</v>
      </c>
      <c r="W149" s="68"/>
      <c r="X149" s="78">
        <v>5</v>
      </c>
      <c r="Y149" s="79">
        <v>4</v>
      </c>
      <c r="Z149" s="79">
        <v>0</v>
      </c>
      <c r="AA149" s="80">
        <v>4</v>
      </c>
      <c r="AB149" s="70" t="s">
        <v>3</v>
      </c>
      <c r="AC149" s="68"/>
      <c r="AD149" s="70" cm="1">
        <f t="array" ref="AD149:AO160">MMULT(X149:AA160,AD143:AO146)/SQRT(4)+_xlfn.ANCHORARRAY(E149)</f>
        <v>17</v>
      </c>
      <c r="AE149" s="70">
        <v>21</v>
      </c>
      <c r="AF149" s="70">
        <v>19.5</v>
      </c>
      <c r="AG149" s="70">
        <v>21.5</v>
      </c>
      <c r="AH149" s="70">
        <v>-979</v>
      </c>
      <c r="AI149" s="70">
        <v>-994</v>
      </c>
      <c r="AJ149">
        <v>-979.5</v>
      </c>
      <c r="AK149">
        <v>-982</v>
      </c>
      <c r="AL149">
        <v>-982</v>
      </c>
      <c r="AM149">
        <v>-987</v>
      </c>
      <c r="AN149">
        <v>-982</v>
      </c>
      <c r="AO149">
        <v>-987</v>
      </c>
      <c r="AQ149" s="70" t="s">
        <v>3</v>
      </c>
      <c r="AR149" s="18" cm="1">
        <f t="array" ref="AR149:AR160">_xlfn.LET(_xlpm.x,AD149:AD160, EXP(_xlpm.x) / SUM(EXP(_xlpm.x)))</f>
        <v>0.45167665054473038</v>
      </c>
      <c r="AS149" s="18" cm="1">
        <f t="array" ref="AS149:AS160">_xlfn.LET(_xlpm.x,AE149:AE160, EXP(_xlpm.x) / SUM(EXP(_xlpm.x)))</f>
        <v>0.23266659323804048</v>
      </c>
      <c r="AT149" s="18" cm="1">
        <f t="array" ref="AT149:AT160">_xlfn.LET(_xlpm.x,AF149:AF160, EXP(_xlpm.x) / SUM(EXP(_xlpm.x)))</f>
        <v>0.30717668574854728</v>
      </c>
      <c r="AU149" s="18" cm="1">
        <f t="array" ref="AU149:AU160">_xlfn.LET(_xlpm.x,AG149:AG160, EXP(_xlpm.x) / SUM(EXP(_xlpm.x)))</f>
        <v>0.45182122153427129</v>
      </c>
      <c r="AV149" s="18" cm="1">
        <f t="array" ref="AV149:AV160">_xlfn.LET(_xlpm.x,AH149:AH160, EXP(_xlpm.x) / SUM(EXP(_xlpm.x)))</f>
        <v>0</v>
      </c>
      <c r="AW149" s="18" cm="1">
        <f t="array" ref="AW149:AW160">_xlfn.LET(_xlpm.x,AI149:AI160, EXP(_xlpm.x) / SUM(EXP(_xlpm.x)))</f>
        <v>0</v>
      </c>
      <c r="AX149" s="18" cm="1">
        <f t="array" ref="AX149:AX160">_xlfn.LET(_xlpm.x,AJ149:AJ160, EXP(_xlpm.x) / SUM(EXP(_xlpm.x)))</f>
        <v>0</v>
      </c>
      <c r="AY149" s="18" cm="1">
        <f t="array" ref="AY149:AY160">_xlfn.LET(_xlpm.x,AK149:AK160, EXP(_xlpm.x) / SUM(EXP(_xlpm.x)))</f>
        <v>0</v>
      </c>
      <c r="AZ149" s="18" cm="1">
        <f t="array" ref="AZ149:AZ160">_xlfn.LET(_xlpm.x,AL149:AL160, EXP(_xlpm.x) / SUM(EXP(_xlpm.x)))</f>
        <v>0</v>
      </c>
      <c r="BA149" s="18" cm="1">
        <f t="array" ref="BA149:BA160">_xlfn.LET(_xlpm.x,AM149:AM160, EXP(_xlpm.x) / SUM(EXP(_xlpm.x)))</f>
        <v>0</v>
      </c>
      <c r="BB149" s="18" cm="1">
        <f t="array" ref="BB149:BB160">_xlfn.LET(_xlpm.x,AN149:AN160, EXP(_xlpm.x) / SUM(EXP(_xlpm.x)))</f>
        <v>0</v>
      </c>
      <c r="BC149" s="18" cm="1">
        <f t="array" ref="BC149:BC160">_xlfn.LET(_xlpm.x,AO149:AO160, EXP(_xlpm.x) / SUM(EXP(_xlpm.x)))</f>
        <v>0</v>
      </c>
    </row>
    <row r="150" spans="2:55" ht="24" customHeight="1" x14ac:dyDescent="0.2">
      <c r="B150" s="70">
        <v>1</v>
      </c>
      <c r="C150" s="70">
        <v>2</v>
      </c>
      <c r="E150">
        <v>1</v>
      </c>
      <c r="F150">
        <v>1</v>
      </c>
      <c r="G150">
        <v>1</v>
      </c>
      <c r="H150">
        <v>1</v>
      </c>
      <c r="I150">
        <v>-999</v>
      </c>
      <c r="J150">
        <v>-999</v>
      </c>
      <c r="K150">
        <v>-999</v>
      </c>
      <c r="L150">
        <v>-999</v>
      </c>
      <c r="M150">
        <v>-999</v>
      </c>
      <c r="N150">
        <v>-999</v>
      </c>
      <c r="O150">
        <v>-999</v>
      </c>
      <c r="P150">
        <v>-999</v>
      </c>
      <c r="V150" s="70">
        <v>2</v>
      </c>
      <c r="W150" s="68"/>
      <c r="X150" s="81">
        <v>2</v>
      </c>
      <c r="Y150" s="82">
        <v>2</v>
      </c>
      <c r="Z150" s="82">
        <v>1</v>
      </c>
      <c r="AA150" s="77">
        <v>3</v>
      </c>
      <c r="AB150" s="70" t="s">
        <v>3</v>
      </c>
      <c r="AC150" s="68"/>
      <c r="AD150" s="70">
        <v>10</v>
      </c>
      <c r="AE150" s="70">
        <v>13.5</v>
      </c>
      <c r="AF150" s="70">
        <v>11</v>
      </c>
      <c r="AG150" s="70">
        <v>13</v>
      </c>
      <c r="AH150" s="70">
        <v>-990</v>
      </c>
      <c r="AI150" s="70">
        <v>-992.5</v>
      </c>
      <c r="AJ150">
        <v>-988</v>
      </c>
      <c r="AK150">
        <v>-990</v>
      </c>
      <c r="AL150">
        <v>-986.5</v>
      </c>
      <c r="AM150">
        <v>-990.5</v>
      </c>
      <c r="AN150">
        <v>-986.5</v>
      </c>
      <c r="AO150">
        <v>-990.5</v>
      </c>
      <c r="AQ150" s="70" t="s">
        <v>3</v>
      </c>
      <c r="AR150" s="19">
        <v>4.1187579189380912E-4</v>
      </c>
      <c r="AS150" s="19">
        <v>1.2868425617550383E-4</v>
      </c>
      <c r="AT150" s="19">
        <v>6.2500739247352096E-5</v>
      </c>
      <c r="AU150" s="19">
        <v>9.1931327029975119E-5</v>
      </c>
      <c r="AV150" s="19">
        <v>0</v>
      </c>
      <c r="AW150" s="19">
        <v>0</v>
      </c>
      <c r="AX150" s="19">
        <v>0</v>
      </c>
      <c r="AY150" s="19">
        <v>0</v>
      </c>
      <c r="AZ150" s="19">
        <v>0</v>
      </c>
      <c r="BA150" s="19">
        <v>0</v>
      </c>
      <c r="BB150" s="19">
        <v>0</v>
      </c>
      <c r="BC150" s="19">
        <v>0</v>
      </c>
    </row>
    <row r="151" spans="2:55" ht="24" customHeight="1" x14ac:dyDescent="0.2">
      <c r="B151" s="70">
        <v>1</v>
      </c>
      <c r="C151" s="70">
        <v>3</v>
      </c>
      <c r="E151">
        <v>1</v>
      </c>
      <c r="F151">
        <v>1</v>
      </c>
      <c r="G151">
        <v>1</v>
      </c>
      <c r="H151">
        <v>1</v>
      </c>
      <c r="I151">
        <v>-999</v>
      </c>
      <c r="J151">
        <v>-999</v>
      </c>
      <c r="K151">
        <v>-999</v>
      </c>
      <c r="L151">
        <v>-999</v>
      </c>
      <c r="M151">
        <v>-999</v>
      </c>
      <c r="N151">
        <v>-999</v>
      </c>
      <c r="O151">
        <v>-999</v>
      </c>
      <c r="P151">
        <v>-999</v>
      </c>
      <c r="V151" s="70">
        <v>3</v>
      </c>
      <c r="W151" s="68"/>
      <c r="X151" s="81">
        <v>4</v>
      </c>
      <c r="Y151" s="82">
        <v>4</v>
      </c>
      <c r="Z151" s="82">
        <v>0</v>
      </c>
      <c r="AA151" s="77">
        <v>5</v>
      </c>
      <c r="AB151" s="70" t="s">
        <v>3</v>
      </c>
      <c r="AC151" s="68"/>
      <c r="AD151" s="70">
        <v>16.5</v>
      </c>
      <c r="AE151" s="70">
        <v>21.5</v>
      </c>
      <c r="AF151" s="70">
        <v>19</v>
      </c>
      <c r="AG151" s="70">
        <v>21</v>
      </c>
      <c r="AH151" s="70">
        <v>-978.5</v>
      </c>
      <c r="AI151" s="70">
        <v>-991</v>
      </c>
      <c r="AJ151">
        <v>-980</v>
      </c>
      <c r="AK151">
        <v>-980.5</v>
      </c>
      <c r="AL151">
        <v>-980.5</v>
      </c>
      <c r="AM151">
        <v>-984.5</v>
      </c>
      <c r="AN151">
        <v>-980.5</v>
      </c>
      <c r="AO151">
        <v>-984.5</v>
      </c>
      <c r="AQ151" s="70" t="s">
        <v>3</v>
      </c>
      <c r="AR151" s="19">
        <v>0.27395573683168789</v>
      </c>
      <c r="AS151" s="19">
        <v>0.38360236125289199</v>
      </c>
      <c r="AT151" s="19">
        <v>0.18631207785540665</v>
      </c>
      <c r="AU151" s="19">
        <v>0.27404342356934946</v>
      </c>
      <c r="AV151" s="19">
        <v>0</v>
      </c>
      <c r="AW151" s="19">
        <v>0</v>
      </c>
      <c r="AX151" s="19">
        <v>0</v>
      </c>
      <c r="AY151" s="19">
        <v>0</v>
      </c>
      <c r="AZ151" s="19">
        <v>0</v>
      </c>
      <c r="BA151" s="19">
        <v>0</v>
      </c>
      <c r="BB151" s="19">
        <v>0</v>
      </c>
      <c r="BC151" s="19">
        <v>0</v>
      </c>
    </row>
    <row r="152" spans="2:55" ht="24" customHeight="1" x14ac:dyDescent="0.2">
      <c r="B152" s="70">
        <v>1</v>
      </c>
      <c r="C152" s="70">
        <v>4</v>
      </c>
      <c r="E152">
        <v>1</v>
      </c>
      <c r="F152">
        <v>1</v>
      </c>
      <c r="G152">
        <v>1</v>
      </c>
      <c r="H152">
        <v>1</v>
      </c>
      <c r="I152">
        <v>-999</v>
      </c>
      <c r="J152">
        <v>-999</v>
      </c>
      <c r="K152">
        <v>-999</v>
      </c>
      <c r="L152">
        <v>-999</v>
      </c>
      <c r="M152">
        <v>-999</v>
      </c>
      <c r="N152">
        <v>-999</v>
      </c>
      <c r="O152">
        <v>-999</v>
      </c>
      <c r="P152">
        <v>-999</v>
      </c>
      <c r="V152" s="70">
        <v>4</v>
      </c>
      <c r="W152" s="68"/>
      <c r="X152" s="81">
        <v>4</v>
      </c>
      <c r="Y152" s="82">
        <v>2</v>
      </c>
      <c r="Z152" s="82">
        <v>0</v>
      </c>
      <c r="AA152" s="77">
        <v>5</v>
      </c>
      <c r="AB152" s="70" t="s">
        <v>3</v>
      </c>
      <c r="AC152" s="68"/>
      <c r="AD152" s="70">
        <v>16.5</v>
      </c>
      <c r="AE152" s="70">
        <v>21.5</v>
      </c>
      <c r="AF152" s="70">
        <v>20</v>
      </c>
      <c r="AG152" s="70">
        <v>21</v>
      </c>
      <c r="AH152" s="70">
        <v>-978.5</v>
      </c>
      <c r="AI152" s="70">
        <v>-992</v>
      </c>
      <c r="AJ152">
        <v>-984</v>
      </c>
      <c r="AK152">
        <v>-981.5</v>
      </c>
      <c r="AL152">
        <v>-981.5</v>
      </c>
      <c r="AM152">
        <v>-985.5</v>
      </c>
      <c r="AN152">
        <v>-981.5</v>
      </c>
      <c r="AO152">
        <v>-985.5</v>
      </c>
      <c r="AQ152" s="70" t="s">
        <v>3</v>
      </c>
      <c r="AR152" s="19">
        <v>0.27395573683168789</v>
      </c>
      <c r="AS152" s="19">
        <v>0.38360236125289199</v>
      </c>
      <c r="AT152" s="19">
        <v>0.50644873565679882</v>
      </c>
      <c r="AU152" s="19">
        <v>0.27404342356934946</v>
      </c>
      <c r="AV152" s="19">
        <v>0</v>
      </c>
      <c r="AW152" s="19">
        <v>0</v>
      </c>
      <c r="AX152" s="19">
        <v>0</v>
      </c>
      <c r="AY152" s="19">
        <v>0</v>
      </c>
      <c r="AZ152" s="19">
        <v>0</v>
      </c>
      <c r="BA152" s="19">
        <v>0</v>
      </c>
      <c r="BB152" s="19">
        <v>0</v>
      </c>
      <c r="BC152" s="19">
        <v>0</v>
      </c>
    </row>
    <row r="153" spans="2:55" ht="24" customHeight="1" x14ac:dyDescent="0.2">
      <c r="B153" s="70">
        <v>2</v>
      </c>
      <c r="C153" s="70">
        <v>5</v>
      </c>
      <c r="E153">
        <v>-999</v>
      </c>
      <c r="F153">
        <v>-999</v>
      </c>
      <c r="G153">
        <v>-999</v>
      </c>
      <c r="H153">
        <v>-999</v>
      </c>
      <c r="I153">
        <v>1</v>
      </c>
      <c r="J153">
        <v>1</v>
      </c>
      <c r="K153">
        <v>1</v>
      </c>
      <c r="L153">
        <v>1</v>
      </c>
      <c r="M153">
        <v>-999</v>
      </c>
      <c r="N153">
        <v>-999</v>
      </c>
      <c r="O153">
        <v>-999</v>
      </c>
      <c r="P153">
        <v>-999</v>
      </c>
      <c r="V153" s="70">
        <v>5</v>
      </c>
      <c r="W153" s="68"/>
      <c r="X153" s="81">
        <v>3</v>
      </c>
      <c r="Y153" s="82">
        <v>1</v>
      </c>
      <c r="Z153" s="82">
        <v>-3</v>
      </c>
      <c r="AA153" s="77">
        <v>3</v>
      </c>
      <c r="AB153" s="70" t="s">
        <v>3</v>
      </c>
      <c r="AC153" s="68"/>
      <c r="AD153" s="70">
        <v>-990</v>
      </c>
      <c r="AE153" s="70">
        <v>-988.5</v>
      </c>
      <c r="AF153" s="70">
        <v>-986</v>
      </c>
      <c r="AG153" s="70">
        <v>-988.5</v>
      </c>
      <c r="AH153" s="70">
        <v>22</v>
      </c>
      <c r="AI153" s="70">
        <v>0</v>
      </c>
      <c r="AJ153">
        <v>7.5</v>
      </c>
      <c r="AK153">
        <v>16.5</v>
      </c>
      <c r="AL153">
        <v>-994</v>
      </c>
      <c r="AM153">
        <v>-991</v>
      </c>
      <c r="AN153">
        <v>-994</v>
      </c>
      <c r="AO153">
        <v>-991</v>
      </c>
      <c r="AQ153" s="70" t="s">
        <v>3</v>
      </c>
      <c r="AR153" s="19">
        <v>0</v>
      </c>
      <c r="AS153" s="19">
        <v>0</v>
      </c>
      <c r="AT153" s="19">
        <v>0</v>
      </c>
      <c r="AU153" s="19">
        <v>0</v>
      </c>
      <c r="AV153" s="19">
        <v>0.26894097696299502</v>
      </c>
      <c r="AW153" s="19">
        <v>1.1250384996471969E-7</v>
      </c>
      <c r="AX153" s="19">
        <v>1.0668288406772485E-2</v>
      </c>
      <c r="AY153" s="19">
        <v>2.9310939042600029E-2</v>
      </c>
      <c r="AZ153" s="19">
        <v>0</v>
      </c>
      <c r="BA153" s="19">
        <v>0</v>
      </c>
      <c r="BB153" s="19">
        <v>0</v>
      </c>
      <c r="BC153" s="19">
        <v>0</v>
      </c>
    </row>
    <row r="154" spans="2:55" ht="24" customHeight="1" x14ac:dyDescent="0.2">
      <c r="B154" s="70">
        <v>2</v>
      </c>
      <c r="C154" s="70">
        <v>6</v>
      </c>
      <c r="E154">
        <v>-999</v>
      </c>
      <c r="F154">
        <v>-999</v>
      </c>
      <c r="G154">
        <v>-999</v>
      </c>
      <c r="H154">
        <v>-999</v>
      </c>
      <c r="I154">
        <v>1</v>
      </c>
      <c r="J154">
        <v>1</v>
      </c>
      <c r="K154">
        <v>1</v>
      </c>
      <c r="L154">
        <v>1</v>
      </c>
      <c r="M154">
        <v>-999</v>
      </c>
      <c r="N154">
        <v>-999</v>
      </c>
      <c r="O154">
        <v>-999</v>
      </c>
      <c r="P154">
        <v>-999</v>
      </c>
      <c r="V154" s="70">
        <v>6</v>
      </c>
      <c r="W154" s="68"/>
      <c r="X154" s="81">
        <v>2</v>
      </c>
      <c r="Y154" s="82">
        <v>2</v>
      </c>
      <c r="Z154" s="82">
        <v>1</v>
      </c>
      <c r="AA154" s="77">
        <v>3</v>
      </c>
      <c r="AB154" s="70" t="s">
        <v>3</v>
      </c>
      <c r="AC154" s="68"/>
      <c r="AD154" s="70">
        <v>-990</v>
      </c>
      <c r="AE154" s="70">
        <v>-986.5</v>
      </c>
      <c r="AF154" s="70">
        <v>-989</v>
      </c>
      <c r="AG154" s="70">
        <v>-987</v>
      </c>
      <c r="AH154" s="70">
        <v>10</v>
      </c>
      <c r="AI154" s="70">
        <v>7.5</v>
      </c>
      <c r="AJ154">
        <v>12</v>
      </c>
      <c r="AK154">
        <v>10</v>
      </c>
      <c r="AL154">
        <v>-986.5</v>
      </c>
      <c r="AM154">
        <v>-990.5</v>
      </c>
      <c r="AN154">
        <v>-986.5</v>
      </c>
      <c r="AO154">
        <v>-990.5</v>
      </c>
      <c r="AQ154" s="70" t="s">
        <v>3</v>
      </c>
      <c r="AR154" s="19">
        <v>0</v>
      </c>
      <c r="AS154" s="19">
        <v>0</v>
      </c>
      <c r="AT154" s="19">
        <v>0</v>
      </c>
      <c r="AU154" s="19">
        <v>0</v>
      </c>
      <c r="AV154" s="19">
        <v>1.6524304729721912E-6</v>
      </c>
      <c r="AW154" s="19">
        <v>2.0341173252581447E-4</v>
      </c>
      <c r="AX154" s="19">
        <v>0.96032871826427346</v>
      </c>
      <c r="AY154" s="19">
        <v>4.406721453962141E-5</v>
      </c>
      <c r="AZ154" s="19">
        <v>0</v>
      </c>
      <c r="BA154" s="19">
        <v>0</v>
      </c>
      <c r="BB154" s="19">
        <v>0</v>
      </c>
      <c r="BC154" s="19">
        <v>0</v>
      </c>
    </row>
    <row r="155" spans="2:55" ht="24" customHeight="1" x14ac:dyDescent="0.2">
      <c r="B155" s="70">
        <v>2</v>
      </c>
      <c r="C155" s="70">
        <v>7</v>
      </c>
      <c r="E155">
        <v>-999</v>
      </c>
      <c r="F155">
        <v>-999</v>
      </c>
      <c r="G155">
        <v>-999</v>
      </c>
      <c r="H155">
        <v>-999</v>
      </c>
      <c r="I155">
        <v>1</v>
      </c>
      <c r="J155">
        <v>1</v>
      </c>
      <c r="K155">
        <v>1</v>
      </c>
      <c r="L155">
        <v>1</v>
      </c>
      <c r="M155">
        <v>-999</v>
      </c>
      <c r="N155">
        <v>-999</v>
      </c>
      <c r="O155">
        <v>-999</v>
      </c>
      <c r="P155">
        <v>-999</v>
      </c>
      <c r="V155" s="70">
        <v>7</v>
      </c>
      <c r="X155" s="81">
        <v>-5</v>
      </c>
      <c r="Y155" s="82">
        <v>0</v>
      </c>
      <c r="Z155" s="82">
        <v>4</v>
      </c>
      <c r="AA155" s="77">
        <v>2</v>
      </c>
      <c r="AB155" s="70" t="s">
        <v>3</v>
      </c>
      <c r="AD155">
        <v>-1004</v>
      </c>
      <c r="AE155">
        <v>-1000</v>
      </c>
      <c r="AF155">
        <v>-1007.5</v>
      </c>
      <c r="AG155">
        <v>-1003.5</v>
      </c>
      <c r="AH155">
        <v>-14</v>
      </c>
      <c r="AI155">
        <v>16</v>
      </c>
      <c r="AJ155">
        <v>-0.5</v>
      </c>
      <c r="AK155">
        <v>-5</v>
      </c>
      <c r="AL155">
        <v>-991</v>
      </c>
      <c r="AM155">
        <v>-994</v>
      </c>
      <c r="AN155">
        <v>-991</v>
      </c>
      <c r="AO155">
        <v>-994</v>
      </c>
      <c r="AQ155" s="70" t="s">
        <v>3</v>
      </c>
      <c r="AR155" s="19">
        <v>0</v>
      </c>
      <c r="AS155" s="19">
        <v>0</v>
      </c>
      <c r="AT155" s="19">
        <v>0</v>
      </c>
      <c r="AU155" s="19">
        <v>0</v>
      </c>
      <c r="AV155" s="19">
        <v>6.2381473605367674E-17</v>
      </c>
      <c r="AW155" s="19">
        <v>0.99972164476913483</v>
      </c>
      <c r="AX155" s="19">
        <v>3.5788120641577994E-6</v>
      </c>
      <c r="AY155" s="19">
        <v>1.3480263185721984E-11</v>
      </c>
      <c r="AZ155" s="19">
        <v>0</v>
      </c>
      <c r="BA155" s="19">
        <v>0</v>
      </c>
      <c r="BB155" s="19">
        <v>0</v>
      </c>
      <c r="BC155" s="19">
        <v>0</v>
      </c>
    </row>
    <row r="156" spans="2:55" ht="24" customHeight="1" x14ac:dyDescent="0.2">
      <c r="B156" s="70">
        <v>2</v>
      </c>
      <c r="C156" s="70">
        <v>8</v>
      </c>
      <c r="E156">
        <v>-999</v>
      </c>
      <c r="F156">
        <v>-999</v>
      </c>
      <c r="G156">
        <v>-999</v>
      </c>
      <c r="H156">
        <v>-999</v>
      </c>
      <c r="I156">
        <v>1</v>
      </c>
      <c r="J156">
        <v>1</v>
      </c>
      <c r="K156">
        <v>1</v>
      </c>
      <c r="L156">
        <v>1</v>
      </c>
      <c r="M156">
        <v>-999</v>
      </c>
      <c r="N156">
        <v>-999</v>
      </c>
      <c r="O156">
        <v>-999</v>
      </c>
      <c r="P156">
        <v>-999</v>
      </c>
      <c r="V156" s="70">
        <v>8</v>
      </c>
      <c r="X156" s="81">
        <v>1</v>
      </c>
      <c r="Y156" s="82">
        <v>2</v>
      </c>
      <c r="Z156" s="82">
        <v>-3</v>
      </c>
      <c r="AA156" s="77">
        <v>5</v>
      </c>
      <c r="AB156" s="70" t="s">
        <v>3</v>
      </c>
      <c r="AD156">
        <v>-991</v>
      </c>
      <c r="AE156">
        <v>-987.5</v>
      </c>
      <c r="AF156">
        <v>-987.5</v>
      </c>
      <c r="AG156">
        <v>-989.5</v>
      </c>
      <c r="AH156">
        <v>23</v>
      </c>
      <c r="AI156">
        <v>6.5</v>
      </c>
      <c r="AJ156">
        <v>8.5</v>
      </c>
      <c r="AK156">
        <v>20</v>
      </c>
      <c r="AL156">
        <v>-990.5</v>
      </c>
      <c r="AM156">
        <v>-985.5</v>
      </c>
      <c r="AN156">
        <v>-990.5</v>
      </c>
      <c r="AO156">
        <v>-985.5</v>
      </c>
      <c r="AQ156" s="70" t="s">
        <v>3</v>
      </c>
      <c r="AR156" s="19">
        <v>0</v>
      </c>
      <c r="AS156" s="19">
        <v>0</v>
      </c>
      <c r="AT156" s="19">
        <v>0</v>
      </c>
      <c r="AU156" s="19">
        <v>0</v>
      </c>
      <c r="AV156" s="19">
        <v>0.73105737060653198</v>
      </c>
      <c r="AW156" s="19">
        <v>7.4830994489311512E-5</v>
      </c>
      <c r="AX156" s="19">
        <v>2.8999414516889945E-2</v>
      </c>
      <c r="AY156" s="19">
        <v>0.97064499372938007</v>
      </c>
      <c r="AZ156" s="19">
        <v>0</v>
      </c>
      <c r="BA156" s="19">
        <v>0</v>
      </c>
      <c r="BB156" s="19">
        <v>0</v>
      </c>
      <c r="BC156" s="19">
        <v>0</v>
      </c>
    </row>
    <row r="157" spans="2:55" ht="24" customHeight="1" x14ac:dyDescent="0.2">
      <c r="B157" s="70">
        <v>3</v>
      </c>
      <c r="C157" s="70">
        <v>9</v>
      </c>
      <c r="E157">
        <v>-999</v>
      </c>
      <c r="F157">
        <v>-999</v>
      </c>
      <c r="G157">
        <v>-999</v>
      </c>
      <c r="H157">
        <v>-999</v>
      </c>
      <c r="I157">
        <v>-999</v>
      </c>
      <c r="J157">
        <v>-999</v>
      </c>
      <c r="K157">
        <v>-999</v>
      </c>
      <c r="L157">
        <v>-999</v>
      </c>
      <c r="M157">
        <v>1</v>
      </c>
      <c r="N157">
        <v>1</v>
      </c>
      <c r="O157">
        <v>1</v>
      </c>
      <c r="P157">
        <v>1</v>
      </c>
      <c r="V157" s="70">
        <v>9</v>
      </c>
      <c r="X157" s="81">
        <v>2</v>
      </c>
      <c r="Y157" s="82">
        <v>1</v>
      </c>
      <c r="Z157" s="82">
        <v>4</v>
      </c>
      <c r="AA157" s="77">
        <v>5</v>
      </c>
      <c r="AB157" s="70" t="s">
        <v>3</v>
      </c>
      <c r="AD157">
        <v>-985.5</v>
      </c>
      <c r="AE157">
        <v>-978.5</v>
      </c>
      <c r="AF157">
        <v>-984.5</v>
      </c>
      <c r="AG157">
        <v>-980</v>
      </c>
      <c r="AH157">
        <v>-992.5</v>
      </c>
      <c r="AI157">
        <v>-984.5</v>
      </c>
      <c r="AJ157">
        <v>-985</v>
      </c>
      <c r="AK157">
        <v>-990</v>
      </c>
      <c r="AL157">
        <v>24</v>
      </c>
      <c r="AM157">
        <v>14</v>
      </c>
      <c r="AN157">
        <v>24</v>
      </c>
      <c r="AO157">
        <v>14</v>
      </c>
      <c r="AQ157" s="70" t="s">
        <v>3</v>
      </c>
      <c r="AR157" s="19">
        <v>0</v>
      </c>
      <c r="AS157" s="19">
        <v>0</v>
      </c>
      <c r="AT157" s="19">
        <v>0</v>
      </c>
      <c r="AU157" s="19">
        <v>0</v>
      </c>
      <c r="AV157" s="19">
        <v>0</v>
      </c>
      <c r="AW157" s="19">
        <v>0</v>
      </c>
      <c r="AX157" s="19">
        <v>0</v>
      </c>
      <c r="AY157" s="19">
        <v>0</v>
      </c>
      <c r="AZ157" s="19">
        <v>0.25</v>
      </c>
      <c r="BA157" s="19">
        <v>0.25</v>
      </c>
      <c r="BB157" s="19">
        <v>0.25</v>
      </c>
      <c r="BC157" s="19">
        <v>0.25</v>
      </c>
    </row>
    <row r="158" spans="2:55" ht="24" customHeight="1" x14ac:dyDescent="0.2">
      <c r="B158" s="70">
        <v>3</v>
      </c>
      <c r="C158" s="70">
        <v>10</v>
      </c>
      <c r="E158">
        <v>-999</v>
      </c>
      <c r="F158">
        <v>-999</v>
      </c>
      <c r="G158">
        <v>-999</v>
      </c>
      <c r="H158">
        <v>-999</v>
      </c>
      <c r="I158">
        <v>-999</v>
      </c>
      <c r="J158">
        <v>-999</v>
      </c>
      <c r="K158">
        <v>-999</v>
      </c>
      <c r="L158">
        <v>-999</v>
      </c>
      <c r="M158">
        <v>1</v>
      </c>
      <c r="N158">
        <v>1</v>
      </c>
      <c r="O158">
        <v>1</v>
      </c>
      <c r="P158">
        <v>1</v>
      </c>
      <c r="V158" s="70">
        <v>10</v>
      </c>
      <c r="X158" s="81">
        <v>2</v>
      </c>
      <c r="Y158" s="82">
        <v>1</v>
      </c>
      <c r="Z158" s="82">
        <v>4</v>
      </c>
      <c r="AA158" s="77">
        <v>5</v>
      </c>
      <c r="AB158" s="70" t="s">
        <v>3</v>
      </c>
      <c r="AD158">
        <v>-985.5</v>
      </c>
      <c r="AE158">
        <v>-978.5</v>
      </c>
      <c r="AF158">
        <v>-984.5</v>
      </c>
      <c r="AG158">
        <v>-980</v>
      </c>
      <c r="AH158">
        <v>-992.5</v>
      </c>
      <c r="AI158">
        <v>-984.5</v>
      </c>
      <c r="AJ158">
        <v>-985</v>
      </c>
      <c r="AK158">
        <v>-990</v>
      </c>
      <c r="AL158">
        <v>24</v>
      </c>
      <c r="AM158">
        <v>14</v>
      </c>
      <c r="AN158">
        <v>24</v>
      </c>
      <c r="AO158">
        <v>14</v>
      </c>
      <c r="AQ158" s="70" t="s">
        <v>3</v>
      </c>
      <c r="AR158" s="19">
        <v>0</v>
      </c>
      <c r="AS158" s="19">
        <v>0</v>
      </c>
      <c r="AT158" s="19">
        <v>0</v>
      </c>
      <c r="AU158" s="19">
        <v>0</v>
      </c>
      <c r="AV158" s="19">
        <v>0</v>
      </c>
      <c r="AW158" s="19">
        <v>0</v>
      </c>
      <c r="AX158" s="19">
        <v>0</v>
      </c>
      <c r="AY158" s="19">
        <v>0</v>
      </c>
      <c r="AZ158" s="19">
        <v>0.25</v>
      </c>
      <c r="BA158" s="19">
        <v>0.25</v>
      </c>
      <c r="BB158" s="19">
        <v>0.25</v>
      </c>
      <c r="BC158" s="19">
        <v>0.25</v>
      </c>
    </row>
    <row r="159" spans="2:55" ht="24" customHeight="1" x14ac:dyDescent="0.2">
      <c r="B159" s="70">
        <v>3</v>
      </c>
      <c r="C159" s="70">
        <v>11</v>
      </c>
      <c r="E159">
        <v>-999</v>
      </c>
      <c r="F159">
        <v>-999</v>
      </c>
      <c r="G159">
        <v>-999</v>
      </c>
      <c r="H159">
        <v>-999</v>
      </c>
      <c r="I159">
        <v>-999</v>
      </c>
      <c r="J159">
        <v>-999</v>
      </c>
      <c r="K159">
        <v>-999</v>
      </c>
      <c r="L159">
        <v>-999</v>
      </c>
      <c r="M159">
        <v>1</v>
      </c>
      <c r="N159">
        <v>1</v>
      </c>
      <c r="O159">
        <v>1</v>
      </c>
      <c r="P159">
        <v>1</v>
      </c>
      <c r="V159" s="70">
        <v>11</v>
      </c>
      <c r="X159" s="81">
        <v>2</v>
      </c>
      <c r="Y159" s="82">
        <v>1</v>
      </c>
      <c r="Z159" s="82">
        <v>4</v>
      </c>
      <c r="AA159" s="77">
        <v>5</v>
      </c>
      <c r="AB159" s="70" t="s">
        <v>3</v>
      </c>
      <c r="AD159">
        <v>-985.5</v>
      </c>
      <c r="AE159">
        <v>-978.5</v>
      </c>
      <c r="AF159">
        <v>-984.5</v>
      </c>
      <c r="AG159">
        <v>-980</v>
      </c>
      <c r="AH159">
        <v>-992.5</v>
      </c>
      <c r="AI159">
        <v>-984.5</v>
      </c>
      <c r="AJ159">
        <v>-985</v>
      </c>
      <c r="AK159">
        <v>-990</v>
      </c>
      <c r="AL159">
        <v>24</v>
      </c>
      <c r="AM159">
        <v>14</v>
      </c>
      <c r="AN159">
        <v>24</v>
      </c>
      <c r="AO159">
        <v>14</v>
      </c>
      <c r="AQ159" s="70" t="s">
        <v>3</v>
      </c>
      <c r="AR159" s="19">
        <v>0</v>
      </c>
      <c r="AS159" s="19">
        <v>0</v>
      </c>
      <c r="AT159" s="19">
        <v>0</v>
      </c>
      <c r="AU159" s="19">
        <v>0</v>
      </c>
      <c r="AV159" s="19">
        <v>0</v>
      </c>
      <c r="AW159" s="19">
        <v>0</v>
      </c>
      <c r="AX159" s="19">
        <v>0</v>
      </c>
      <c r="AY159" s="19">
        <v>0</v>
      </c>
      <c r="AZ159" s="19">
        <v>0.25</v>
      </c>
      <c r="BA159" s="19">
        <v>0.25</v>
      </c>
      <c r="BB159" s="19">
        <v>0.25</v>
      </c>
      <c r="BC159" s="19">
        <v>0.25</v>
      </c>
    </row>
    <row r="160" spans="2:55" ht="24" customHeight="1" x14ac:dyDescent="0.2">
      <c r="B160" s="70">
        <v>3</v>
      </c>
      <c r="C160" s="70">
        <v>12</v>
      </c>
      <c r="E160">
        <v>-999</v>
      </c>
      <c r="F160">
        <v>-999</v>
      </c>
      <c r="G160">
        <v>-999</v>
      </c>
      <c r="H160">
        <v>-999</v>
      </c>
      <c r="I160">
        <v>-999</v>
      </c>
      <c r="J160">
        <v>-999</v>
      </c>
      <c r="K160">
        <v>-999</v>
      </c>
      <c r="L160">
        <v>-999</v>
      </c>
      <c r="M160">
        <v>1</v>
      </c>
      <c r="N160">
        <v>1</v>
      </c>
      <c r="O160">
        <v>1</v>
      </c>
      <c r="P160">
        <v>1</v>
      </c>
      <c r="V160" s="70">
        <v>12</v>
      </c>
      <c r="X160" s="81">
        <v>2</v>
      </c>
      <c r="Y160" s="82">
        <v>1</v>
      </c>
      <c r="Z160" s="82">
        <v>4</v>
      </c>
      <c r="AA160" s="77">
        <v>5</v>
      </c>
      <c r="AB160" s="70" t="s">
        <v>3</v>
      </c>
      <c r="AD160">
        <v>-985.5</v>
      </c>
      <c r="AE160">
        <v>-978.5</v>
      </c>
      <c r="AF160">
        <v>-984.5</v>
      </c>
      <c r="AG160">
        <v>-980</v>
      </c>
      <c r="AH160">
        <v>-992.5</v>
      </c>
      <c r="AI160">
        <v>-984.5</v>
      </c>
      <c r="AJ160">
        <v>-985</v>
      </c>
      <c r="AK160">
        <v>-990</v>
      </c>
      <c r="AL160">
        <v>24</v>
      </c>
      <c r="AM160">
        <v>14</v>
      </c>
      <c r="AN160">
        <v>24</v>
      </c>
      <c r="AO160">
        <v>14</v>
      </c>
      <c r="AQ160" s="70" t="s">
        <v>3</v>
      </c>
      <c r="AR160" s="20">
        <v>0</v>
      </c>
      <c r="AS160" s="20">
        <v>0</v>
      </c>
      <c r="AT160" s="20">
        <v>0</v>
      </c>
      <c r="AU160" s="20">
        <v>0</v>
      </c>
      <c r="AV160" s="20">
        <v>0</v>
      </c>
      <c r="AW160" s="20">
        <v>0</v>
      </c>
      <c r="AX160" s="20">
        <v>0</v>
      </c>
      <c r="AY160" s="20">
        <v>0</v>
      </c>
      <c r="AZ160" s="20">
        <v>0.25</v>
      </c>
      <c r="BA160" s="20">
        <v>0.25</v>
      </c>
      <c r="BB160" s="20">
        <v>0.25</v>
      </c>
      <c r="BC160" s="20">
        <v>0.25</v>
      </c>
    </row>
    <row r="161" spans="1:55" ht="24" customHeight="1" x14ac:dyDescent="0.2">
      <c r="V161" s="70"/>
      <c r="X161" s="70"/>
      <c r="Y161" s="70"/>
      <c r="Z161" s="70"/>
      <c r="AA161" s="70"/>
      <c r="AB161" s="70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</row>
    <row r="162" spans="1:55" ht="24" customHeight="1" x14ac:dyDescent="0.2">
      <c r="V162" s="70"/>
      <c r="X162" s="70"/>
      <c r="Y162" s="70"/>
      <c r="Z162" s="70"/>
      <c r="AA162" s="70"/>
      <c r="AB162" s="70"/>
      <c r="AC162" t="s">
        <v>78</v>
      </c>
      <c r="AR162" s="70" t="s">
        <v>0</v>
      </c>
      <c r="AS162" s="70" t="s">
        <v>0</v>
      </c>
      <c r="AT162" s="70" t="s">
        <v>0</v>
      </c>
      <c r="AU162" s="70" t="s">
        <v>0</v>
      </c>
      <c r="AV162" s="70" t="s">
        <v>0</v>
      </c>
      <c r="AW162" s="70" t="s">
        <v>0</v>
      </c>
      <c r="AX162" s="70" t="s">
        <v>0</v>
      </c>
      <c r="AY162" s="70" t="s">
        <v>0</v>
      </c>
      <c r="AZ162" s="70" t="s">
        <v>0</v>
      </c>
      <c r="BA162" s="70" t="s">
        <v>0</v>
      </c>
      <c r="BB162" s="70" t="s">
        <v>0</v>
      </c>
      <c r="BC162" s="70" t="s">
        <v>0</v>
      </c>
    </row>
    <row r="163" spans="1:55" ht="24" customHeight="1" x14ac:dyDescent="0.25">
      <c r="V163" s="70"/>
      <c r="X163" s="70"/>
      <c r="Y163" s="70"/>
      <c r="Z163" s="70"/>
      <c r="AA163" s="70"/>
      <c r="AB163" s="70"/>
      <c r="AC163" s="36" t="s">
        <v>67</v>
      </c>
      <c r="AD163" s="1">
        <v>1</v>
      </c>
      <c r="AE163" s="1">
        <v>2</v>
      </c>
      <c r="AF163" s="1">
        <v>3</v>
      </c>
      <c r="AG163" s="1">
        <v>4</v>
      </c>
      <c r="AH163" s="1">
        <v>5</v>
      </c>
      <c r="AI163" s="1">
        <v>6</v>
      </c>
      <c r="AJ163" s="1">
        <v>7</v>
      </c>
      <c r="AK163" s="1">
        <v>8</v>
      </c>
      <c r="AL163" s="1">
        <v>9</v>
      </c>
      <c r="AM163" s="1">
        <v>10</v>
      </c>
      <c r="AN163" s="1">
        <v>11</v>
      </c>
      <c r="AO163" s="1">
        <v>12</v>
      </c>
      <c r="AQ163" s="36" t="s">
        <v>67</v>
      </c>
      <c r="AR163" s="1">
        <v>1</v>
      </c>
      <c r="AS163" s="1">
        <v>2</v>
      </c>
      <c r="AT163" s="1">
        <v>3</v>
      </c>
      <c r="AU163" s="1">
        <v>4</v>
      </c>
      <c r="AV163" s="1">
        <v>5</v>
      </c>
      <c r="AW163" s="1">
        <v>6</v>
      </c>
      <c r="AX163" s="1">
        <v>7</v>
      </c>
      <c r="AY163" s="1">
        <v>8</v>
      </c>
      <c r="AZ163" s="1">
        <v>9</v>
      </c>
      <c r="BA163" s="1">
        <v>10</v>
      </c>
      <c r="BB163" s="1">
        <v>11</v>
      </c>
      <c r="BC163" s="1">
        <v>12</v>
      </c>
    </row>
    <row r="164" spans="1:55" ht="24" customHeight="1" x14ac:dyDescent="0.25">
      <c r="V164" s="70"/>
      <c r="X164" s="70"/>
      <c r="Y164" s="70"/>
      <c r="Z164" s="70"/>
      <c r="AA164" s="70"/>
      <c r="AB164" s="70"/>
      <c r="AC164" s="42" t="s">
        <v>70</v>
      </c>
      <c r="AD164" s="1"/>
      <c r="AQ164" s="42" t="s">
        <v>70</v>
      </c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</row>
    <row r="165" spans="1:55" ht="24" customHeight="1" x14ac:dyDescent="0.2">
      <c r="V165" s="70"/>
      <c r="X165" s="70"/>
      <c r="Y165" s="70"/>
      <c r="Z165" s="70"/>
      <c r="AA165" s="70"/>
      <c r="AB165" s="70"/>
      <c r="AC165" s="1">
        <v>1</v>
      </c>
      <c r="AD165" s="38" cm="1">
        <f t="array" aca="1" ref="AD165:AO168" ca="1">_xlfn.RANDARRAY(4,12,0,4,TRUE)</f>
        <v>0</v>
      </c>
      <c r="AE165" s="38">
        <f ca="1"/>
        <v>0</v>
      </c>
      <c r="AF165" s="38">
        <f ca="1"/>
        <v>4</v>
      </c>
      <c r="AG165" s="38">
        <f ca="1"/>
        <v>4</v>
      </c>
      <c r="AH165" s="38">
        <f ca="1"/>
        <v>1</v>
      </c>
      <c r="AI165" s="38">
        <f ca="1"/>
        <v>3</v>
      </c>
      <c r="AJ165" s="38">
        <f ca="1"/>
        <v>1</v>
      </c>
      <c r="AK165" s="38">
        <f ca="1"/>
        <v>0</v>
      </c>
      <c r="AL165" s="38">
        <f ca="1"/>
        <v>2</v>
      </c>
      <c r="AM165" s="38">
        <f ca="1"/>
        <v>1</v>
      </c>
      <c r="AN165" s="38">
        <f ca="1"/>
        <v>4</v>
      </c>
      <c r="AO165" s="38">
        <f ca="1"/>
        <v>4</v>
      </c>
      <c r="AP165" s="70" t="s">
        <v>3</v>
      </c>
      <c r="AQ165" s="1">
        <v>1</v>
      </c>
      <c r="AR165" s="38" cm="1">
        <f t="array" aca="1" ref="AR165:BC168" ca="1">MMULT(_xlfn.ANCHORARRAY(AD165),AR149:BC160)</f>
        <v>2.1916458946535031</v>
      </c>
      <c r="AS165" s="38">
        <f ca="1"/>
        <v>3.0688188900231359</v>
      </c>
      <c r="AT165" s="38">
        <f ca="1"/>
        <v>2.7710432540488217</v>
      </c>
      <c r="AU165" s="38">
        <f ca="1"/>
        <v>2.1923473885547957</v>
      </c>
      <c r="AV165" s="38">
        <f ca="1"/>
        <v>0.26894593425441399</v>
      </c>
      <c r="AW165" s="38">
        <f ca="1"/>
        <v>1.0003319924705623</v>
      </c>
      <c r="AX165" s="38">
        <f ca="1"/>
        <v>2.891658022011657</v>
      </c>
      <c r="AY165" s="38">
        <f ca="1"/>
        <v>2.9443140699699156E-2</v>
      </c>
      <c r="AZ165" s="38">
        <f ca="1"/>
        <v>2.75</v>
      </c>
      <c r="BA165" s="38">
        <f ca="1"/>
        <v>2.75</v>
      </c>
      <c r="BB165" s="38">
        <f ca="1"/>
        <v>2.75</v>
      </c>
      <c r="BC165" s="38">
        <f ca="1"/>
        <v>2.75</v>
      </c>
    </row>
    <row r="166" spans="1:55" ht="24" customHeight="1" x14ac:dyDescent="0.2">
      <c r="V166" s="70"/>
      <c r="X166" s="70"/>
      <c r="Y166" s="70"/>
      <c r="Z166" s="70"/>
      <c r="AA166" s="70"/>
      <c r="AB166" s="70"/>
      <c r="AC166" s="1">
        <v>2</v>
      </c>
      <c r="AD166" s="39">
        <f ca="1"/>
        <v>0</v>
      </c>
      <c r="AE166" s="39">
        <f ca="1"/>
        <v>3</v>
      </c>
      <c r="AF166" s="39">
        <f ca="1"/>
        <v>1</v>
      </c>
      <c r="AG166" s="39">
        <f ca="1"/>
        <v>4</v>
      </c>
      <c r="AH166" s="39">
        <f ca="1"/>
        <v>1</v>
      </c>
      <c r="AI166" s="39">
        <f ca="1"/>
        <v>0</v>
      </c>
      <c r="AJ166" s="39">
        <f ca="1"/>
        <v>1</v>
      </c>
      <c r="AK166" s="39">
        <f ca="1"/>
        <v>4</v>
      </c>
      <c r="AL166" s="39">
        <f ca="1"/>
        <v>1</v>
      </c>
      <c r="AM166" s="39">
        <f ca="1"/>
        <v>0</v>
      </c>
      <c r="AN166" s="39">
        <f ca="1"/>
        <v>3</v>
      </c>
      <c r="AO166" s="39">
        <f ca="1"/>
        <v>2</v>
      </c>
      <c r="AP166" s="70" t="s">
        <v>3</v>
      </c>
      <c r="AQ166" s="1">
        <v>2</v>
      </c>
      <c r="AR166" s="39">
        <f ca="1"/>
        <v>1.3710143115341209</v>
      </c>
      <c r="AS166" s="39">
        <f ca="1"/>
        <v>1.9183978590329864</v>
      </c>
      <c r="AT166" s="39">
        <f ca="1"/>
        <v>2.2122945227003439</v>
      </c>
      <c r="AU166" s="39">
        <f ca="1"/>
        <v>1.3704929118278373</v>
      </c>
      <c r="AV166" s="39">
        <f ca="1"/>
        <v>3.193170459389123</v>
      </c>
      <c r="AW166" s="39">
        <f ca="1"/>
        <v>1.000021081250942</v>
      </c>
      <c r="AX166" s="39">
        <f ca="1"/>
        <v>0.12666952528639641</v>
      </c>
      <c r="AY166" s="39">
        <f ca="1"/>
        <v>3.9118909139736004</v>
      </c>
      <c r="AZ166" s="39">
        <f ca="1"/>
        <v>1.5</v>
      </c>
      <c r="BA166" s="39">
        <f ca="1"/>
        <v>1.5</v>
      </c>
      <c r="BB166" s="39">
        <f ca="1"/>
        <v>1.5</v>
      </c>
      <c r="BC166" s="39">
        <f ca="1"/>
        <v>1.5</v>
      </c>
    </row>
    <row r="167" spans="1:55" ht="24" customHeight="1" x14ac:dyDescent="0.2">
      <c r="V167" s="70"/>
      <c r="X167" s="70"/>
      <c r="Y167" s="70"/>
      <c r="Z167" s="70"/>
      <c r="AA167" s="70"/>
      <c r="AB167" s="70"/>
      <c r="AC167" s="1">
        <v>3</v>
      </c>
      <c r="AD167" s="39">
        <f ca="1"/>
        <v>4</v>
      </c>
      <c r="AE167" s="39">
        <f ca="1"/>
        <v>4</v>
      </c>
      <c r="AF167" s="39">
        <f ca="1"/>
        <v>1</v>
      </c>
      <c r="AG167" s="39">
        <f ca="1"/>
        <v>4</v>
      </c>
      <c r="AH167" s="39">
        <f ca="1"/>
        <v>2</v>
      </c>
      <c r="AI167" s="39">
        <f ca="1"/>
        <v>1</v>
      </c>
      <c r="AJ167" s="39">
        <f ca="1"/>
        <v>1</v>
      </c>
      <c r="AK167" s="39">
        <f ca="1"/>
        <v>1</v>
      </c>
      <c r="AL167" s="39">
        <f ca="1"/>
        <v>1</v>
      </c>
      <c r="AM167" s="39">
        <f ca="1"/>
        <v>2</v>
      </c>
      <c r="AN167" s="39">
        <f ca="1"/>
        <v>3</v>
      </c>
      <c r="AO167" s="39">
        <f ca="1"/>
        <v>1</v>
      </c>
      <c r="AP167" s="70" t="s">
        <v>3</v>
      </c>
      <c r="AQ167" s="1">
        <v>3</v>
      </c>
      <c r="AR167" s="39">
        <f ca="1"/>
        <v>3.1781327895049367</v>
      </c>
      <c r="AS167" s="39">
        <f ca="1"/>
        <v>2.8491929162413241</v>
      </c>
      <c r="AT167" s="39">
        <f ca="1"/>
        <v>3.4410637664337802</v>
      </c>
      <c r="AU167" s="39">
        <f ca="1"/>
        <v>3.1778697292919524</v>
      </c>
      <c r="AV167" s="39">
        <f ca="1"/>
        <v>1.2689409769629951</v>
      </c>
      <c r="AW167" s="39">
        <f ca="1"/>
        <v>1.0000001125038498</v>
      </c>
      <c r="AX167" s="39">
        <f ca="1"/>
        <v>1.0106682884067726</v>
      </c>
      <c r="AY167" s="39">
        <f ca="1"/>
        <v>1.0293109390426001</v>
      </c>
      <c r="AZ167" s="39">
        <f ca="1"/>
        <v>1.75</v>
      </c>
      <c r="BA167" s="39">
        <f ca="1"/>
        <v>1.75</v>
      </c>
      <c r="BB167" s="39">
        <f ca="1"/>
        <v>1.75</v>
      </c>
      <c r="BC167" s="39">
        <f ca="1"/>
        <v>1.75</v>
      </c>
    </row>
    <row r="168" spans="1:55" ht="24" customHeight="1" x14ac:dyDescent="0.2">
      <c r="V168" s="70"/>
      <c r="X168" s="70"/>
      <c r="Y168" s="70"/>
      <c r="Z168" s="70"/>
      <c r="AA168" s="70"/>
      <c r="AB168" s="70"/>
      <c r="AC168" s="1">
        <v>4</v>
      </c>
      <c r="AD168" s="40">
        <f ca="1"/>
        <v>2</v>
      </c>
      <c r="AE168" s="40">
        <f ca="1"/>
        <v>4</v>
      </c>
      <c r="AF168" s="40">
        <f ca="1"/>
        <v>3</v>
      </c>
      <c r="AG168" s="40">
        <f ca="1"/>
        <v>0</v>
      </c>
      <c r="AH168" s="40">
        <f ca="1"/>
        <v>0</v>
      </c>
      <c r="AI168" s="40">
        <f ca="1"/>
        <v>1</v>
      </c>
      <c r="AJ168" s="40">
        <f ca="1"/>
        <v>0</v>
      </c>
      <c r="AK168" s="40">
        <f ca="1"/>
        <v>4</v>
      </c>
      <c r="AL168" s="40">
        <f ca="1"/>
        <v>2</v>
      </c>
      <c r="AM168" s="40">
        <f ca="1"/>
        <v>3</v>
      </c>
      <c r="AN168" s="40">
        <f ca="1"/>
        <v>0</v>
      </c>
      <c r="AO168" s="40">
        <f ca="1"/>
        <v>0</v>
      </c>
      <c r="AP168" s="70" t="s">
        <v>3</v>
      </c>
      <c r="AQ168" s="1">
        <v>4</v>
      </c>
      <c r="AR168" s="40">
        <f ca="1"/>
        <v>1.7268680147520996</v>
      </c>
      <c r="AS168" s="40">
        <f ca="1"/>
        <v>1.616655007259459</v>
      </c>
      <c r="AT168" s="40">
        <f ca="1"/>
        <v>1.173539608020304</v>
      </c>
      <c r="AU168" s="40">
        <f ca="1"/>
        <v>1.7261404390847108</v>
      </c>
      <c r="AV168" s="40">
        <f ca="1"/>
        <v>2.9242311348566008</v>
      </c>
      <c r="AW168" s="40">
        <f ca="1"/>
        <v>5.0273571048306054E-4</v>
      </c>
      <c r="AX168" s="40">
        <f ca="1"/>
        <v>1.0763263763318331</v>
      </c>
      <c r="AY168" s="40">
        <f ca="1"/>
        <v>3.8826240421320599</v>
      </c>
      <c r="AZ168" s="40">
        <f ca="1"/>
        <v>1.25</v>
      </c>
      <c r="BA168" s="40">
        <f ca="1"/>
        <v>1.25</v>
      </c>
      <c r="BB168" s="40">
        <f ca="1"/>
        <v>1.25</v>
      </c>
      <c r="BC168" s="40">
        <f ca="1"/>
        <v>1.25</v>
      </c>
    </row>
    <row r="170" spans="1:55" ht="24" customHeight="1" x14ac:dyDescent="0.2">
      <c r="D170" s="1"/>
      <c r="E170" s="1"/>
      <c r="F170" s="1"/>
      <c r="H170" s="1"/>
      <c r="I170" s="1"/>
      <c r="J170" s="1"/>
    </row>
    <row r="174" spans="1:55" s="103" customFormat="1" ht="48" thickBot="1" x14ac:dyDescent="0.6">
      <c r="A174" s="103" t="s">
        <v>98</v>
      </c>
    </row>
    <row r="175" spans="1:55" ht="24" customHeight="1" thickTop="1" x14ac:dyDescent="0.2"/>
    <row r="177" spans="1:114" s="102" customFormat="1" ht="33" thickBot="1" x14ac:dyDescent="0.45">
      <c r="A177" s="102" t="s">
        <v>113</v>
      </c>
    </row>
    <row r="178" spans="1:114" ht="24" customHeight="1" thickTop="1" x14ac:dyDescent="0.2"/>
    <row r="179" spans="1:114" ht="24" customHeight="1" x14ac:dyDescent="0.2">
      <c r="AU179" s="104"/>
      <c r="CL179" s="104"/>
    </row>
    <row r="180" spans="1:114" ht="24" customHeight="1" x14ac:dyDescent="0.2">
      <c r="S180" s="38">
        <v>1</v>
      </c>
      <c r="T180" s="38">
        <v>0</v>
      </c>
      <c r="U180" s="38">
        <v>0</v>
      </c>
      <c r="V180" s="38">
        <v>0</v>
      </c>
      <c r="W180" s="38">
        <v>0</v>
      </c>
      <c r="X180" s="38">
        <v>1</v>
      </c>
      <c r="Y180" s="38">
        <v>1</v>
      </c>
      <c r="Z180" s="38">
        <v>0</v>
      </c>
      <c r="AA180" s="38">
        <v>0</v>
      </c>
      <c r="AB180" s="38">
        <v>0</v>
      </c>
      <c r="AC180" s="38">
        <v>1</v>
      </c>
      <c r="AD180" s="38">
        <v>0</v>
      </c>
      <c r="AU180" s="104"/>
      <c r="CL180" s="104"/>
    </row>
    <row r="181" spans="1:114" ht="24" customHeight="1" x14ac:dyDescent="0.2">
      <c r="S181" s="39">
        <v>0</v>
      </c>
      <c r="T181" s="39">
        <v>1</v>
      </c>
      <c r="U181" s="39">
        <v>0</v>
      </c>
      <c r="V181" s="39">
        <v>0</v>
      </c>
      <c r="W181" s="39">
        <v>0</v>
      </c>
      <c r="X181" s="39">
        <v>1</v>
      </c>
      <c r="Y181" s="39">
        <v>0</v>
      </c>
      <c r="Z181" s="39">
        <v>1</v>
      </c>
      <c r="AA181" s="39">
        <v>0</v>
      </c>
      <c r="AB181" s="39">
        <v>0</v>
      </c>
      <c r="AC181" s="39">
        <v>1</v>
      </c>
      <c r="AD181" s="39">
        <v>1</v>
      </c>
      <c r="AU181" s="104"/>
      <c r="CL181" s="104"/>
    </row>
    <row r="182" spans="1:114" ht="24" customHeight="1" x14ac:dyDescent="0.2">
      <c r="S182" s="39">
        <v>0</v>
      </c>
      <c r="T182" s="39">
        <v>1</v>
      </c>
      <c r="U182" s="39">
        <v>1</v>
      </c>
      <c r="V182" s="39">
        <v>1</v>
      </c>
      <c r="W182" s="39">
        <v>1</v>
      </c>
      <c r="X182" s="39">
        <v>0</v>
      </c>
      <c r="Y182" s="39">
        <v>0</v>
      </c>
      <c r="Z182" s="39">
        <v>1</v>
      </c>
      <c r="AA182" s="39">
        <v>1</v>
      </c>
      <c r="AB182" s="39">
        <v>1</v>
      </c>
      <c r="AC182" s="39">
        <v>0</v>
      </c>
      <c r="AD182" s="39">
        <v>1</v>
      </c>
      <c r="AU182" s="104"/>
      <c r="CL182" s="104"/>
    </row>
    <row r="183" spans="1:114" ht="24" customHeight="1" x14ac:dyDescent="0.2">
      <c r="S183" s="39">
        <v>1</v>
      </c>
      <c r="T183" s="39">
        <v>0</v>
      </c>
      <c r="U183" s="39">
        <v>1</v>
      </c>
      <c r="V183" s="39">
        <v>1</v>
      </c>
      <c r="W183" s="39">
        <v>0</v>
      </c>
      <c r="X183" s="39">
        <v>0</v>
      </c>
      <c r="Y183" s="39">
        <v>1</v>
      </c>
      <c r="Z183" s="39">
        <v>0</v>
      </c>
      <c r="AA183" s="39">
        <v>1</v>
      </c>
      <c r="AB183" s="39">
        <v>1</v>
      </c>
      <c r="AC183" s="39">
        <v>0</v>
      </c>
      <c r="AD183" s="39">
        <v>0</v>
      </c>
      <c r="AU183" s="104"/>
      <c r="CL183" s="104"/>
    </row>
    <row r="184" spans="1:114" ht="24" customHeight="1" x14ac:dyDescent="0.2">
      <c r="S184" s="39">
        <v>0</v>
      </c>
      <c r="T184" s="39">
        <v>1</v>
      </c>
      <c r="U184" s="39">
        <v>0</v>
      </c>
      <c r="V184" s="39">
        <v>1</v>
      </c>
      <c r="W184" s="39">
        <v>0</v>
      </c>
      <c r="X184" s="39">
        <v>1</v>
      </c>
      <c r="Y184" s="39">
        <v>0</v>
      </c>
      <c r="Z184" s="39">
        <v>1</v>
      </c>
      <c r="AA184" s="39">
        <v>0</v>
      </c>
      <c r="AB184" s="39">
        <v>1</v>
      </c>
      <c r="AC184" s="39">
        <v>1</v>
      </c>
      <c r="AD184" s="39">
        <v>1</v>
      </c>
      <c r="AU184" s="104"/>
      <c r="CL184" s="104"/>
    </row>
    <row r="185" spans="1:114" ht="24" customHeight="1" x14ac:dyDescent="0.2">
      <c r="S185" s="39">
        <v>0</v>
      </c>
      <c r="T185" s="39">
        <v>1</v>
      </c>
      <c r="U185" s="39">
        <v>0</v>
      </c>
      <c r="V185" s="39">
        <v>0</v>
      </c>
      <c r="W185" s="39">
        <v>1</v>
      </c>
      <c r="X185" s="39">
        <v>0</v>
      </c>
      <c r="Y185" s="39">
        <v>0</v>
      </c>
      <c r="Z185" s="39">
        <v>1</v>
      </c>
      <c r="AA185" s="39">
        <v>0</v>
      </c>
      <c r="AB185" s="39">
        <v>0</v>
      </c>
      <c r="AC185" s="39">
        <v>1</v>
      </c>
      <c r="AD185" s="39">
        <v>0</v>
      </c>
      <c r="AU185" s="104"/>
      <c r="CL185" s="104"/>
    </row>
    <row r="186" spans="1:114" ht="24" customHeight="1" x14ac:dyDescent="0.2">
      <c r="S186" s="39">
        <v>1</v>
      </c>
      <c r="T186" s="39">
        <v>0</v>
      </c>
      <c r="U186" s="39">
        <v>1</v>
      </c>
      <c r="V186" s="39">
        <v>1</v>
      </c>
      <c r="W186" s="39">
        <v>1</v>
      </c>
      <c r="X186" s="39">
        <v>1</v>
      </c>
      <c r="Y186" s="39">
        <v>1</v>
      </c>
      <c r="Z186" s="39">
        <v>0</v>
      </c>
      <c r="AA186" s="39">
        <v>1</v>
      </c>
      <c r="AB186" s="39">
        <v>1</v>
      </c>
      <c r="AC186" s="39">
        <v>1</v>
      </c>
      <c r="AD186" s="39">
        <v>0</v>
      </c>
      <c r="AU186" s="104"/>
      <c r="CL186" s="104"/>
    </row>
    <row r="187" spans="1:114" ht="24" customHeight="1" x14ac:dyDescent="0.2">
      <c r="S187" s="40">
        <v>1</v>
      </c>
      <c r="T187" s="40">
        <v>0</v>
      </c>
      <c r="U187" s="40">
        <v>1</v>
      </c>
      <c r="V187" s="40">
        <v>0</v>
      </c>
      <c r="W187" s="40">
        <v>0</v>
      </c>
      <c r="X187" s="40">
        <v>0</v>
      </c>
      <c r="Y187" s="40">
        <v>1</v>
      </c>
      <c r="Z187" s="40">
        <v>0</v>
      </c>
      <c r="AA187" s="40">
        <v>1</v>
      </c>
      <c r="AB187" s="40">
        <v>0</v>
      </c>
      <c r="AC187" s="40">
        <v>0</v>
      </c>
      <c r="AD187" s="40">
        <v>0</v>
      </c>
      <c r="AU187" s="104"/>
      <c r="CL187" s="104"/>
    </row>
    <row r="188" spans="1:114" ht="24" customHeight="1" x14ac:dyDescent="0.2">
      <c r="AU188" s="104"/>
      <c r="CL188" s="104"/>
    </row>
    <row r="189" spans="1:114" ht="24" customHeight="1" x14ac:dyDescent="0.2">
      <c r="AU189" s="104"/>
      <c r="CL189" s="104"/>
    </row>
    <row r="190" spans="1:114" ht="24" customHeight="1" x14ac:dyDescent="0.2">
      <c r="AU190" s="104"/>
      <c r="CL190" s="104"/>
    </row>
    <row r="191" spans="1:114" ht="24" customHeight="1" x14ac:dyDescent="0.2">
      <c r="AU191" s="104"/>
      <c r="CL191" s="104"/>
    </row>
    <row r="192" spans="1:114" ht="24" customHeight="1" x14ac:dyDescent="0.2">
      <c r="S192" s="4">
        <v>1</v>
      </c>
      <c r="T192" s="5">
        <v>1</v>
      </c>
      <c r="U192" s="5">
        <v>1</v>
      </c>
      <c r="V192" s="5">
        <v>1</v>
      </c>
      <c r="W192" s="5">
        <v>1</v>
      </c>
      <c r="X192" s="5">
        <v>1</v>
      </c>
      <c r="Y192" s="5">
        <v>1</v>
      </c>
      <c r="Z192" s="5">
        <v>1</v>
      </c>
      <c r="AA192" s="5">
        <v>1</v>
      </c>
      <c r="AB192" s="6">
        <v>1</v>
      </c>
      <c r="AU192" s="104"/>
      <c r="BI192" s="4">
        <v>1</v>
      </c>
      <c r="BJ192" s="5">
        <v>1</v>
      </c>
      <c r="BK192" s="5">
        <v>1</v>
      </c>
      <c r="BL192" s="5">
        <v>1</v>
      </c>
      <c r="BM192" s="5">
        <v>1</v>
      </c>
      <c r="BN192" s="5">
        <v>1</v>
      </c>
      <c r="BO192" s="5">
        <v>1</v>
      </c>
      <c r="BP192" s="5">
        <v>1</v>
      </c>
      <c r="BQ192" s="5">
        <v>1</v>
      </c>
      <c r="BR192" s="5">
        <v>1</v>
      </c>
      <c r="BS192" s="6">
        <v>1</v>
      </c>
      <c r="CL192" s="104"/>
      <c r="CY192" s="4">
        <v>1</v>
      </c>
      <c r="CZ192" s="5">
        <v>1</v>
      </c>
      <c r="DA192" s="5">
        <v>1</v>
      </c>
      <c r="DB192" s="5">
        <v>1</v>
      </c>
      <c r="DC192" s="5">
        <v>1</v>
      </c>
      <c r="DD192" s="5">
        <v>1</v>
      </c>
      <c r="DE192" s="5">
        <v>1</v>
      </c>
      <c r="DF192" s="5">
        <v>1</v>
      </c>
      <c r="DG192" s="5">
        <v>1</v>
      </c>
      <c r="DH192" s="5">
        <v>1</v>
      </c>
      <c r="DI192" s="5">
        <v>1</v>
      </c>
      <c r="DJ192" s="6">
        <v>1</v>
      </c>
    </row>
    <row r="193" spans="8:117" ht="24" customHeight="1" x14ac:dyDescent="0.2">
      <c r="AU193" s="104"/>
      <c r="CL193" s="104"/>
    </row>
    <row r="194" spans="8:117" ht="24" customHeight="1" x14ac:dyDescent="0.2">
      <c r="S194" s="1">
        <v>1</v>
      </c>
      <c r="T194" s="1">
        <v>2</v>
      </c>
      <c r="U194" s="1">
        <v>3</v>
      </c>
      <c r="V194" s="1">
        <v>4</v>
      </c>
      <c r="W194" s="1">
        <v>5</v>
      </c>
      <c r="X194" s="1">
        <v>6</v>
      </c>
      <c r="Y194" s="1">
        <v>7</v>
      </c>
      <c r="Z194" s="1">
        <v>8</v>
      </c>
      <c r="AA194" s="1">
        <v>9</v>
      </c>
      <c r="AB194" s="1">
        <v>10</v>
      </c>
      <c r="AC194" s="1"/>
      <c r="AD194" s="1"/>
      <c r="AU194" s="104"/>
      <c r="BI194" s="1">
        <v>1</v>
      </c>
      <c r="BJ194" s="1">
        <v>2</v>
      </c>
      <c r="BK194" s="1">
        <v>3</v>
      </c>
      <c r="BL194" s="1">
        <v>4</v>
      </c>
      <c r="BM194" s="1">
        <v>5</v>
      </c>
      <c r="BN194" s="1">
        <v>6</v>
      </c>
      <c r="BO194" s="1">
        <v>7</v>
      </c>
      <c r="BP194" s="1">
        <v>8</v>
      </c>
      <c r="BQ194" s="1">
        <v>9</v>
      </c>
      <c r="BR194" s="1">
        <v>10</v>
      </c>
      <c r="BS194" s="1">
        <v>11</v>
      </c>
      <c r="BT194" s="1"/>
      <c r="CL194" s="104"/>
      <c r="CY194" s="1">
        <v>1</v>
      </c>
      <c r="CZ194" s="1">
        <v>2</v>
      </c>
      <c r="DA194" s="1">
        <v>3</v>
      </c>
      <c r="DB194" s="1">
        <v>4</v>
      </c>
      <c r="DC194" s="1">
        <v>5</v>
      </c>
      <c r="DD194" s="1">
        <v>6</v>
      </c>
      <c r="DE194" s="1">
        <v>7</v>
      </c>
      <c r="DF194" s="1">
        <v>8</v>
      </c>
      <c r="DG194" s="1">
        <v>9</v>
      </c>
      <c r="DH194" s="1">
        <v>10</v>
      </c>
      <c r="DI194" s="1">
        <v>11</v>
      </c>
      <c r="DJ194" s="1">
        <v>12</v>
      </c>
    </row>
    <row r="195" spans="8:117" ht="24" customHeight="1" x14ac:dyDescent="0.2">
      <c r="S195" s="1"/>
      <c r="AU195" s="104"/>
      <c r="BI195" s="1"/>
      <c r="CL195" s="104"/>
      <c r="CY195" s="1"/>
    </row>
    <row r="196" spans="8:117" ht="24" customHeight="1" x14ac:dyDescent="0.2">
      <c r="S196" s="38" cm="1">
        <f t="array" ref="S196:AB203">MASK(S180:AB187,S192:AB192)</f>
        <v>1</v>
      </c>
      <c r="T196" s="38">
        <v>0</v>
      </c>
      <c r="U196" s="38">
        <v>0</v>
      </c>
      <c r="V196" s="38">
        <v>0</v>
      </c>
      <c r="W196" s="38">
        <v>0</v>
      </c>
      <c r="X196" s="38">
        <v>1</v>
      </c>
      <c r="Y196" s="38">
        <v>1</v>
      </c>
      <c r="Z196" s="38">
        <v>0</v>
      </c>
      <c r="AA196" s="38">
        <v>0</v>
      </c>
      <c r="AB196" s="38">
        <v>0</v>
      </c>
      <c r="AC196" s="38"/>
      <c r="AD196" s="38"/>
      <c r="AU196" s="104"/>
      <c r="BI196" s="38" cm="1">
        <f t="array" ref="BI196:BS203">MASK(S180:AC187,BI192:BS192)</f>
        <v>1</v>
      </c>
      <c r="BJ196" s="38">
        <v>0</v>
      </c>
      <c r="BK196" s="38">
        <v>0</v>
      </c>
      <c r="BL196" s="38">
        <v>0</v>
      </c>
      <c r="BM196" s="38">
        <v>0</v>
      </c>
      <c r="BN196" s="38">
        <v>1</v>
      </c>
      <c r="BO196" s="38">
        <v>1</v>
      </c>
      <c r="BP196" s="38">
        <v>0</v>
      </c>
      <c r="BQ196" s="38">
        <v>0</v>
      </c>
      <c r="BR196" s="38">
        <v>0</v>
      </c>
      <c r="BS196" s="38">
        <v>1</v>
      </c>
      <c r="BT196" s="38"/>
      <c r="CL196" s="104"/>
      <c r="CY196" s="38" cm="1">
        <f t="array" ref="CY196:DJ203">MASK(S180:AD187,CY192:DJ192)</f>
        <v>1</v>
      </c>
      <c r="CZ196" s="38">
        <v>0</v>
      </c>
      <c r="DA196" s="38">
        <v>0</v>
      </c>
      <c r="DB196" s="38">
        <v>0</v>
      </c>
      <c r="DC196" s="38">
        <v>0</v>
      </c>
      <c r="DD196" s="38">
        <v>1</v>
      </c>
      <c r="DE196" s="38">
        <v>1</v>
      </c>
      <c r="DF196" s="38">
        <v>0</v>
      </c>
      <c r="DG196" s="38">
        <v>0</v>
      </c>
      <c r="DH196" s="38">
        <v>0</v>
      </c>
      <c r="DI196" s="38">
        <v>1</v>
      </c>
      <c r="DJ196" s="38">
        <v>0</v>
      </c>
    </row>
    <row r="197" spans="8:117" ht="24" customHeight="1" x14ac:dyDescent="0.2">
      <c r="S197" s="39">
        <v>0</v>
      </c>
      <c r="T197" s="39">
        <v>1</v>
      </c>
      <c r="U197" s="39">
        <v>0</v>
      </c>
      <c r="V197" s="39">
        <v>0</v>
      </c>
      <c r="W197" s="39">
        <v>0</v>
      </c>
      <c r="X197" s="39">
        <v>1</v>
      </c>
      <c r="Y197" s="39">
        <v>0</v>
      </c>
      <c r="Z197" s="39">
        <v>1</v>
      </c>
      <c r="AA197" s="39">
        <v>0</v>
      </c>
      <c r="AB197" s="39">
        <v>0</v>
      </c>
      <c r="AC197" s="39"/>
      <c r="AD197" s="39"/>
      <c r="AU197" s="104"/>
      <c r="BI197" s="39">
        <v>0</v>
      </c>
      <c r="BJ197" s="39">
        <v>1</v>
      </c>
      <c r="BK197" s="39">
        <v>0</v>
      </c>
      <c r="BL197" s="39">
        <v>0</v>
      </c>
      <c r="BM197" s="39">
        <v>0</v>
      </c>
      <c r="BN197" s="39">
        <v>1</v>
      </c>
      <c r="BO197" s="39">
        <v>0</v>
      </c>
      <c r="BP197" s="39">
        <v>1</v>
      </c>
      <c r="BQ197" s="39">
        <v>0</v>
      </c>
      <c r="BR197" s="39">
        <v>0</v>
      </c>
      <c r="BS197" s="39">
        <v>1</v>
      </c>
      <c r="BT197" s="39"/>
      <c r="CL197" s="104"/>
      <c r="CY197" s="39">
        <v>0</v>
      </c>
      <c r="CZ197" s="39">
        <v>1</v>
      </c>
      <c r="DA197" s="39">
        <v>0</v>
      </c>
      <c r="DB197" s="39">
        <v>0</v>
      </c>
      <c r="DC197" s="39">
        <v>0</v>
      </c>
      <c r="DD197" s="39">
        <v>1</v>
      </c>
      <c r="DE197" s="39">
        <v>0</v>
      </c>
      <c r="DF197" s="39">
        <v>1</v>
      </c>
      <c r="DG197" s="39">
        <v>0</v>
      </c>
      <c r="DH197" s="39">
        <v>0</v>
      </c>
      <c r="DI197" s="39">
        <v>1</v>
      </c>
      <c r="DJ197" s="39">
        <v>1</v>
      </c>
    </row>
    <row r="198" spans="8:117" ht="24" customHeight="1" x14ac:dyDescent="0.2">
      <c r="S198" s="39">
        <v>0</v>
      </c>
      <c r="T198" s="39">
        <v>1</v>
      </c>
      <c r="U198" s="39">
        <v>1</v>
      </c>
      <c r="V198" s="39">
        <v>1</v>
      </c>
      <c r="W198" s="39">
        <v>1</v>
      </c>
      <c r="X198" s="39">
        <v>0</v>
      </c>
      <c r="Y198" s="39">
        <v>0</v>
      </c>
      <c r="Z198" s="39">
        <v>1</v>
      </c>
      <c r="AA198" s="39">
        <v>1</v>
      </c>
      <c r="AB198" s="39">
        <v>1</v>
      </c>
      <c r="AC198" s="39"/>
      <c r="AD198" s="39"/>
      <c r="AU198" s="104"/>
      <c r="BI198" s="39">
        <v>0</v>
      </c>
      <c r="BJ198" s="39">
        <v>1</v>
      </c>
      <c r="BK198" s="39">
        <v>1</v>
      </c>
      <c r="BL198" s="39">
        <v>1</v>
      </c>
      <c r="BM198" s="39">
        <v>1</v>
      </c>
      <c r="BN198" s="39">
        <v>0</v>
      </c>
      <c r="BO198" s="39">
        <v>0</v>
      </c>
      <c r="BP198" s="39">
        <v>1</v>
      </c>
      <c r="BQ198" s="39">
        <v>1</v>
      </c>
      <c r="BR198" s="39">
        <v>1</v>
      </c>
      <c r="BS198" s="39">
        <v>0</v>
      </c>
      <c r="BT198" s="39"/>
      <c r="CL198" s="104"/>
      <c r="CY198" s="39">
        <v>0</v>
      </c>
      <c r="CZ198" s="39">
        <v>1</v>
      </c>
      <c r="DA198" s="39">
        <v>1</v>
      </c>
      <c r="DB198" s="39">
        <v>1</v>
      </c>
      <c r="DC198" s="39">
        <v>1</v>
      </c>
      <c r="DD198" s="39">
        <v>0</v>
      </c>
      <c r="DE198" s="39">
        <v>0</v>
      </c>
      <c r="DF198" s="39">
        <v>1</v>
      </c>
      <c r="DG198" s="39">
        <v>1</v>
      </c>
      <c r="DH198" s="39">
        <v>1</v>
      </c>
      <c r="DI198" s="39">
        <v>0</v>
      </c>
      <c r="DJ198" s="39">
        <v>1</v>
      </c>
    </row>
    <row r="199" spans="8:117" ht="24" customHeight="1" x14ac:dyDescent="0.2">
      <c r="S199" s="39">
        <v>1</v>
      </c>
      <c r="T199" s="39">
        <v>0</v>
      </c>
      <c r="U199" s="39">
        <v>1</v>
      </c>
      <c r="V199" s="39">
        <v>1</v>
      </c>
      <c r="W199" s="39">
        <v>0</v>
      </c>
      <c r="X199" s="39">
        <v>0</v>
      </c>
      <c r="Y199" s="39">
        <v>1</v>
      </c>
      <c r="Z199" s="39">
        <v>0</v>
      </c>
      <c r="AA199" s="39">
        <v>1</v>
      </c>
      <c r="AB199" s="39">
        <v>1</v>
      </c>
      <c r="AC199" s="39"/>
      <c r="AD199" s="39"/>
      <c r="AU199" s="104"/>
      <c r="BI199" s="39">
        <v>1</v>
      </c>
      <c r="BJ199" s="39">
        <v>0</v>
      </c>
      <c r="BK199" s="39">
        <v>1</v>
      </c>
      <c r="BL199" s="39">
        <v>1</v>
      </c>
      <c r="BM199" s="39">
        <v>0</v>
      </c>
      <c r="BN199" s="39">
        <v>0</v>
      </c>
      <c r="BO199" s="39">
        <v>1</v>
      </c>
      <c r="BP199" s="39">
        <v>0</v>
      </c>
      <c r="BQ199" s="39">
        <v>1</v>
      </c>
      <c r="BR199" s="39">
        <v>1</v>
      </c>
      <c r="BS199" s="39">
        <v>0</v>
      </c>
      <c r="BT199" s="39"/>
      <c r="CL199" s="104"/>
      <c r="CY199" s="39">
        <v>1</v>
      </c>
      <c r="CZ199" s="39">
        <v>0</v>
      </c>
      <c r="DA199" s="39">
        <v>1</v>
      </c>
      <c r="DB199" s="39">
        <v>1</v>
      </c>
      <c r="DC199" s="39">
        <v>0</v>
      </c>
      <c r="DD199" s="39">
        <v>0</v>
      </c>
      <c r="DE199" s="39">
        <v>1</v>
      </c>
      <c r="DF199" s="39">
        <v>0</v>
      </c>
      <c r="DG199" s="39">
        <v>1</v>
      </c>
      <c r="DH199" s="39">
        <v>1</v>
      </c>
      <c r="DI199" s="39">
        <v>0</v>
      </c>
      <c r="DJ199" s="39">
        <v>0</v>
      </c>
    </row>
    <row r="200" spans="8:117" ht="24" customHeight="1" x14ac:dyDescent="0.2">
      <c r="S200" s="39">
        <v>0</v>
      </c>
      <c r="T200" s="39">
        <v>1</v>
      </c>
      <c r="U200" s="39">
        <v>0</v>
      </c>
      <c r="V200" s="39">
        <v>1</v>
      </c>
      <c r="W200" s="39">
        <v>0</v>
      </c>
      <c r="X200" s="39">
        <v>1</v>
      </c>
      <c r="Y200" s="39">
        <v>0</v>
      </c>
      <c r="Z200" s="39">
        <v>1</v>
      </c>
      <c r="AA200" s="39">
        <v>0</v>
      </c>
      <c r="AB200" s="39">
        <v>1</v>
      </c>
      <c r="AC200" s="39"/>
      <c r="AD200" s="39"/>
      <c r="AU200" s="104"/>
      <c r="BI200" s="39">
        <v>0</v>
      </c>
      <c r="BJ200" s="39">
        <v>1</v>
      </c>
      <c r="BK200" s="39">
        <v>0</v>
      </c>
      <c r="BL200" s="39">
        <v>1</v>
      </c>
      <c r="BM200" s="39">
        <v>0</v>
      </c>
      <c r="BN200" s="39">
        <v>1</v>
      </c>
      <c r="BO200" s="39">
        <v>0</v>
      </c>
      <c r="BP200" s="39">
        <v>1</v>
      </c>
      <c r="BQ200" s="39">
        <v>0</v>
      </c>
      <c r="BR200" s="39">
        <v>1</v>
      </c>
      <c r="BS200" s="39">
        <v>1</v>
      </c>
      <c r="BT200" s="39"/>
      <c r="CL200" s="104"/>
      <c r="CY200" s="39">
        <v>0</v>
      </c>
      <c r="CZ200" s="39">
        <v>1</v>
      </c>
      <c r="DA200" s="39">
        <v>0</v>
      </c>
      <c r="DB200" s="39">
        <v>1</v>
      </c>
      <c r="DC200" s="39">
        <v>0</v>
      </c>
      <c r="DD200" s="39">
        <v>1</v>
      </c>
      <c r="DE200" s="39">
        <v>0</v>
      </c>
      <c r="DF200" s="39">
        <v>1</v>
      </c>
      <c r="DG200" s="39">
        <v>0</v>
      </c>
      <c r="DH200" s="39">
        <v>1</v>
      </c>
      <c r="DI200" s="39">
        <v>1</v>
      </c>
      <c r="DJ200" s="39">
        <v>1</v>
      </c>
    </row>
    <row r="201" spans="8:117" ht="24" customHeight="1" x14ac:dyDescent="0.2">
      <c r="S201" s="39">
        <v>0</v>
      </c>
      <c r="T201" s="39">
        <v>1</v>
      </c>
      <c r="U201" s="39">
        <v>0</v>
      </c>
      <c r="V201" s="39">
        <v>0</v>
      </c>
      <c r="W201" s="39">
        <v>1</v>
      </c>
      <c r="X201" s="39">
        <v>0</v>
      </c>
      <c r="Y201" s="39">
        <v>0</v>
      </c>
      <c r="Z201" s="39">
        <v>1</v>
      </c>
      <c r="AA201" s="39">
        <v>0</v>
      </c>
      <c r="AB201" s="39">
        <v>0</v>
      </c>
      <c r="AC201" s="39"/>
      <c r="AD201" s="39"/>
      <c r="AU201" s="104"/>
      <c r="BI201" s="39">
        <v>0</v>
      </c>
      <c r="BJ201" s="39">
        <v>1</v>
      </c>
      <c r="BK201" s="39">
        <v>0</v>
      </c>
      <c r="BL201" s="39">
        <v>0</v>
      </c>
      <c r="BM201" s="39">
        <v>1</v>
      </c>
      <c r="BN201" s="39">
        <v>0</v>
      </c>
      <c r="BO201" s="39">
        <v>0</v>
      </c>
      <c r="BP201" s="39">
        <v>1</v>
      </c>
      <c r="BQ201" s="39">
        <v>0</v>
      </c>
      <c r="BR201" s="39">
        <v>0</v>
      </c>
      <c r="BS201" s="39">
        <v>1</v>
      </c>
      <c r="BT201" s="39"/>
      <c r="CL201" s="104"/>
      <c r="CY201" s="39">
        <v>0</v>
      </c>
      <c r="CZ201" s="39">
        <v>1</v>
      </c>
      <c r="DA201" s="39">
        <v>0</v>
      </c>
      <c r="DB201" s="39">
        <v>0</v>
      </c>
      <c r="DC201" s="39">
        <v>1</v>
      </c>
      <c r="DD201" s="39">
        <v>0</v>
      </c>
      <c r="DE201" s="39">
        <v>0</v>
      </c>
      <c r="DF201" s="39">
        <v>1</v>
      </c>
      <c r="DG201" s="39">
        <v>0</v>
      </c>
      <c r="DH201" s="39">
        <v>0</v>
      </c>
      <c r="DI201" s="39">
        <v>1</v>
      </c>
      <c r="DJ201" s="39">
        <v>0</v>
      </c>
    </row>
    <row r="202" spans="8:117" ht="24" customHeight="1" x14ac:dyDescent="0.2">
      <c r="S202" s="39">
        <v>1</v>
      </c>
      <c r="T202" s="39">
        <v>0</v>
      </c>
      <c r="U202" s="39">
        <v>1</v>
      </c>
      <c r="V202" s="39">
        <v>1</v>
      </c>
      <c r="W202" s="39">
        <v>1</v>
      </c>
      <c r="X202" s="39">
        <v>1</v>
      </c>
      <c r="Y202" s="39">
        <v>1</v>
      </c>
      <c r="Z202" s="39">
        <v>0</v>
      </c>
      <c r="AA202" s="39">
        <v>1</v>
      </c>
      <c r="AB202" s="39">
        <v>1</v>
      </c>
      <c r="AC202" s="39"/>
      <c r="AD202" s="39"/>
      <c r="AU202" s="104"/>
      <c r="BI202" s="39">
        <v>1</v>
      </c>
      <c r="BJ202" s="39">
        <v>0</v>
      </c>
      <c r="BK202" s="39">
        <v>1</v>
      </c>
      <c r="BL202" s="39">
        <v>1</v>
      </c>
      <c r="BM202" s="39">
        <v>1</v>
      </c>
      <c r="BN202" s="39">
        <v>1</v>
      </c>
      <c r="BO202" s="39">
        <v>1</v>
      </c>
      <c r="BP202" s="39">
        <v>0</v>
      </c>
      <c r="BQ202" s="39">
        <v>1</v>
      </c>
      <c r="BR202" s="39">
        <v>1</v>
      </c>
      <c r="BS202" s="39">
        <v>1</v>
      </c>
      <c r="BT202" s="39"/>
      <c r="CL202" s="104"/>
      <c r="CY202" s="39">
        <v>1</v>
      </c>
      <c r="CZ202" s="39">
        <v>0</v>
      </c>
      <c r="DA202" s="39">
        <v>1</v>
      </c>
      <c r="DB202" s="39">
        <v>1</v>
      </c>
      <c r="DC202" s="39">
        <v>1</v>
      </c>
      <c r="DD202" s="39">
        <v>1</v>
      </c>
      <c r="DE202" s="39">
        <v>1</v>
      </c>
      <c r="DF202" s="39">
        <v>0</v>
      </c>
      <c r="DG202" s="39">
        <v>1</v>
      </c>
      <c r="DH202" s="39">
        <v>1</v>
      </c>
      <c r="DI202" s="39">
        <v>1</v>
      </c>
      <c r="DJ202" s="39">
        <v>0</v>
      </c>
    </row>
    <row r="203" spans="8:117" ht="24" customHeight="1" x14ac:dyDescent="0.2">
      <c r="S203" s="40">
        <v>1</v>
      </c>
      <c r="T203" s="40">
        <v>0</v>
      </c>
      <c r="U203" s="40">
        <v>1</v>
      </c>
      <c r="V203" s="40">
        <v>0</v>
      </c>
      <c r="W203" s="40">
        <v>0</v>
      </c>
      <c r="X203" s="40">
        <v>0</v>
      </c>
      <c r="Y203" s="40">
        <v>1</v>
      </c>
      <c r="Z203" s="40">
        <v>0</v>
      </c>
      <c r="AA203" s="40">
        <v>1</v>
      </c>
      <c r="AB203" s="40">
        <v>0</v>
      </c>
      <c r="AC203" s="40"/>
      <c r="AD203" s="40"/>
      <c r="AU203" s="104"/>
      <c r="BI203" s="40">
        <v>1</v>
      </c>
      <c r="BJ203" s="40">
        <v>0</v>
      </c>
      <c r="BK203" s="40">
        <v>1</v>
      </c>
      <c r="BL203" s="40">
        <v>0</v>
      </c>
      <c r="BM203" s="40">
        <v>0</v>
      </c>
      <c r="BN203" s="40">
        <v>0</v>
      </c>
      <c r="BO203" s="40">
        <v>1</v>
      </c>
      <c r="BP203" s="40">
        <v>0</v>
      </c>
      <c r="BQ203" s="40">
        <v>1</v>
      </c>
      <c r="BR203" s="40">
        <v>0</v>
      </c>
      <c r="BS203" s="40">
        <v>0</v>
      </c>
      <c r="BT203" s="40"/>
      <c r="CL203" s="104"/>
      <c r="CY203" s="40">
        <v>1</v>
      </c>
      <c r="CZ203" s="40">
        <v>0</v>
      </c>
      <c r="DA203" s="40">
        <v>1</v>
      </c>
      <c r="DB203" s="40">
        <v>0</v>
      </c>
      <c r="DC203" s="40">
        <v>0</v>
      </c>
      <c r="DD203" s="40">
        <v>0</v>
      </c>
      <c r="DE203" s="40">
        <v>1</v>
      </c>
      <c r="DF203" s="40">
        <v>0</v>
      </c>
      <c r="DG203" s="40">
        <v>1</v>
      </c>
      <c r="DH203" s="40">
        <v>0</v>
      </c>
      <c r="DI203" s="40">
        <v>0</v>
      </c>
      <c r="DJ203" s="40">
        <v>0</v>
      </c>
    </row>
    <row r="204" spans="8:117" ht="24" customHeight="1" x14ac:dyDescent="0.2">
      <c r="S204" s="70"/>
      <c r="T204" s="70"/>
      <c r="U204" s="70"/>
      <c r="V204" s="70"/>
      <c r="W204" s="70"/>
      <c r="X204" s="70"/>
      <c r="Y204" s="70"/>
      <c r="Z204" s="70"/>
      <c r="AA204" s="70"/>
      <c r="AB204" s="70" t="s">
        <v>0</v>
      </c>
      <c r="AC204" s="70"/>
      <c r="AD204" s="70"/>
      <c r="AU204" s="104"/>
      <c r="BI204" s="70"/>
      <c r="BJ204" s="70"/>
      <c r="BK204" s="70"/>
      <c r="BL204" s="70"/>
      <c r="BM204" s="70"/>
      <c r="BN204" s="70"/>
      <c r="BO204" s="70"/>
      <c r="BP204" s="70"/>
      <c r="BQ204" s="70"/>
      <c r="BR204" s="70"/>
      <c r="BS204" s="70" t="s">
        <v>0</v>
      </c>
      <c r="BT204" s="70"/>
      <c r="CL204" s="104"/>
      <c r="CY204" s="70"/>
      <c r="CZ204" s="70"/>
      <c r="DA204" s="70"/>
      <c r="DB204" s="70"/>
      <c r="DC204" s="70"/>
      <c r="DD204" s="70"/>
      <c r="DE204" s="70"/>
      <c r="DF204" s="70"/>
      <c r="DG204" s="70"/>
      <c r="DH204" s="70"/>
      <c r="DI204" s="70"/>
      <c r="DJ204" s="70" t="s">
        <v>0</v>
      </c>
    </row>
    <row r="205" spans="8:117" ht="24" customHeight="1" x14ac:dyDescent="0.2">
      <c r="AU205" s="104"/>
      <c r="CL205" s="104"/>
    </row>
    <row r="206" spans="8:117" ht="24" customHeight="1" x14ac:dyDescent="0.2">
      <c r="AU206" s="104"/>
      <c r="CL206" s="104"/>
    </row>
    <row r="207" spans="8:117" ht="24" customHeight="1" thickBot="1" x14ac:dyDescent="0.25">
      <c r="AG207" t="s">
        <v>114</v>
      </c>
      <c r="AU207" s="104"/>
      <c r="BW207" t="s">
        <v>114</v>
      </c>
      <c r="CL207" s="104"/>
      <c r="DM207" t="s">
        <v>114</v>
      </c>
    </row>
    <row r="208" spans="8:117" ht="24" customHeight="1" thickBot="1" x14ac:dyDescent="0.25">
      <c r="H208" t="s">
        <v>93</v>
      </c>
      <c r="I208" s="44">
        <v>0</v>
      </c>
      <c r="J208" s="45">
        <v>1</v>
      </c>
      <c r="K208" s="45">
        <v>1</v>
      </c>
      <c r="L208" s="45">
        <v>1</v>
      </c>
      <c r="M208" s="45">
        <v>1</v>
      </c>
      <c r="N208" s="45">
        <v>1</v>
      </c>
      <c r="O208" s="45">
        <v>2</v>
      </c>
      <c r="P208" s="46">
        <v>1</v>
      </c>
      <c r="Q208" s="70" t="s">
        <v>3</v>
      </c>
      <c r="R208" s="1" t="s">
        <v>72</v>
      </c>
      <c r="S208" s="38" cm="1">
        <f t="array" ref="S208:AB219">MMULTS(I208:P219,_xlfn.ANCHORARRAY(S196))</f>
        <v>4</v>
      </c>
      <c r="T208" s="38">
        <v>4</v>
      </c>
      <c r="U208" s="38">
        <v>5</v>
      </c>
      <c r="V208" s="38">
        <v>5</v>
      </c>
      <c r="W208" s="38">
        <v>4</v>
      </c>
      <c r="X208" s="38">
        <v>4</v>
      </c>
      <c r="Y208" s="38">
        <v>4</v>
      </c>
      <c r="Z208" s="38">
        <v>4</v>
      </c>
      <c r="AA208" s="38">
        <v>5</v>
      </c>
      <c r="AB208" s="38">
        <v>5</v>
      </c>
      <c r="AC208" s="38"/>
      <c r="AD208" s="38"/>
      <c r="AG208" s="113" cm="1">
        <f t="array" ref="AG208">SUM(IF(ISNUMBER(_xlfn.ANCHORARRAY(S208)),1,0))</f>
        <v>120</v>
      </c>
      <c r="AU208" s="104"/>
      <c r="AX208" t="s">
        <v>93</v>
      </c>
      <c r="AY208" s="44">
        <v>0</v>
      </c>
      <c r="AZ208" s="45">
        <v>1</v>
      </c>
      <c r="BA208" s="45">
        <v>1</v>
      </c>
      <c r="BB208" s="45">
        <v>1</v>
      </c>
      <c r="BC208" s="45">
        <v>1</v>
      </c>
      <c r="BD208" s="45">
        <v>1</v>
      </c>
      <c r="BE208" s="45">
        <v>2</v>
      </c>
      <c r="BF208" s="46">
        <v>1</v>
      </c>
      <c r="BG208" s="70" t="s">
        <v>3</v>
      </c>
      <c r="BH208" s="1" t="s">
        <v>72</v>
      </c>
      <c r="BI208" s="38" cm="1">
        <f t="array" ref="BI208:BS219">MMULTS(AY208:BF219,_xlfn.ANCHORARRAY(BI196))</f>
        <v>4</v>
      </c>
      <c r="BJ208" s="38">
        <v>4</v>
      </c>
      <c r="BK208" s="38">
        <v>5</v>
      </c>
      <c r="BL208" s="38">
        <v>5</v>
      </c>
      <c r="BM208" s="38">
        <v>4</v>
      </c>
      <c r="BN208" s="38">
        <v>4</v>
      </c>
      <c r="BO208" s="38">
        <v>4</v>
      </c>
      <c r="BP208" s="38">
        <v>4</v>
      </c>
      <c r="BQ208" s="38">
        <v>5</v>
      </c>
      <c r="BR208" s="38">
        <v>5</v>
      </c>
      <c r="BS208" s="38">
        <v>5</v>
      </c>
      <c r="BT208" s="38"/>
      <c r="BW208" s="113" cm="1">
        <f t="array" ref="BW208">SUM(IF(ISNUMBER(_xlfn.ANCHORARRAY(BI208)),1,0))</f>
        <v>132</v>
      </c>
      <c r="CL208" s="104"/>
      <c r="CN208" t="s">
        <v>93</v>
      </c>
      <c r="CO208" s="44">
        <v>0</v>
      </c>
      <c r="CP208" s="45">
        <v>1</v>
      </c>
      <c r="CQ208" s="45">
        <v>1</v>
      </c>
      <c r="CR208" s="45">
        <v>1</v>
      </c>
      <c r="CS208" s="45">
        <v>1</v>
      </c>
      <c r="CT208" s="45">
        <v>1</v>
      </c>
      <c r="CU208" s="45">
        <v>2</v>
      </c>
      <c r="CV208" s="46">
        <v>1</v>
      </c>
      <c r="CW208" s="70" t="s">
        <v>3</v>
      </c>
      <c r="CX208" s="1" t="s">
        <v>72</v>
      </c>
      <c r="CY208" s="38" cm="1">
        <f t="array" ref="CY208:DJ219">MMULTS(CO208:CV219,_xlfn.ANCHORARRAY(CY196))</f>
        <v>4</v>
      </c>
      <c r="CZ208" s="38">
        <v>4</v>
      </c>
      <c r="DA208" s="38">
        <v>5</v>
      </c>
      <c r="DB208" s="38">
        <v>5</v>
      </c>
      <c r="DC208" s="38">
        <v>4</v>
      </c>
      <c r="DD208" s="38">
        <v>4</v>
      </c>
      <c r="DE208" s="38">
        <v>4</v>
      </c>
      <c r="DF208" s="38">
        <v>4</v>
      </c>
      <c r="DG208" s="38">
        <v>5</v>
      </c>
      <c r="DH208" s="38">
        <v>5</v>
      </c>
      <c r="DI208" s="38">
        <v>5</v>
      </c>
      <c r="DJ208" s="38">
        <v>3</v>
      </c>
      <c r="DM208" s="113" cm="1">
        <f t="array" ref="DM208">SUM(IF(ISNUMBER(_xlfn.ANCHORARRAY(CY208)),1,0))</f>
        <v>144</v>
      </c>
    </row>
    <row r="209" spans="8:128" ht="24" customHeight="1" x14ac:dyDescent="0.2">
      <c r="I209" s="48">
        <v>1</v>
      </c>
      <c r="J209" s="49">
        <v>0</v>
      </c>
      <c r="K209" s="49">
        <v>0</v>
      </c>
      <c r="L209" s="49">
        <v>0</v>
      </c>
      <c r="M209" s="49">
        <v>0</v>
      </c>
      <c r="N209" s="49">
        <v>0</v>
      </c>
      <c r="O209" s="49">
        <v>0</v>
      </c>
      <c r="P209" s="50">
        <v>-1</v>
      </c>
      <c r="Q209" s="70" t="s">
        <v>3</v>
      </c>
      <c r="S209" s="39">
        <v>0</v>
      </c>
      <c r="T209" s="39">
        <v>0</v>
      </c>
      <c r="U209" s="39">
        <v>-1</v>
      </c>
      <c r="V209" s="39">
        <v>0</v>
      </c>
      <c r="W209" s="39">
        <v>0</v>
      </c>
      <c r="X209" s="39">
        <v>1</v>
      </c>
      <c r="Y209" s="39">
        <v>0</v>
      </c>
      <c r="Z209" s="39">
        <v>0</v>
      </c>
      <c r="AA209" s="39">
        <v>-1</v>
      </c>
      <c r="AB209" s="39">
        <v>0</v>
      </c>
      <c r="AC209" s="39"/>
      <c r="AD209" s="39"/>
      <c r="AU209" s="104"/>
      <c r="AY209" s="48">
        <v>1</v>
      </c>
      <c r="AZ209" s="49">
        <v>0</v>
      </c>
      <c r="BA209" s="49">
        <v>0</v>
      </c>
      <c r="BB209" s="49">
        <v>0</v>
      </c>
      <c r="BC209" s="49">
        <v>0</v>
      </c>
      <c r="BD209" s="49">
        <v>0</v>
      </c>
      <c r="BE209" s="49">
        <v>0</v>
      </c>
      <c r="BF209" s="50">
        <v>-1</v>
      </c>
      <c r="BG209" s="70" t="s">
        <v>3</v>
      </c>
      <c r="BI209" s="39">
        <v>0</v>
      </c>
      <c r="BJ209" s="39">
        <v>0</v>
      </c>
      <c r="BK209" s="39">
        <v>-1</v>
      </c>
      <c r="BL209" s="39">
        <v>0</v>
      </c>
      <c r="BM209" s="39">
        <v>0</v>
      </c>
      <c r="BN209" s="39">
        <v>1</v>
      </c>
      <c r="BO209" s="39">
        <v>0</v>
      </c>
      <c r="BP209" s="39">
        <v>0</v>
      </c>
      <c r="BQ209" s="39">
        <v>-1</v>
      </c>
      <c r="BR209" s="39">
        <v>0</v>
      </c>
      <c r="BS209" s="39">
        <v>1</v>
      </c>
      <c r="BT209" s="39"/>
      <c r="CL209" s="104"/>
      <c r="CO209" s="48">
        <v>1</v>
      </c>
      <c r="CP209" s="49">
        <v>0</v>
      </c>
      <c r="CQ209" s="49">
        <v>0</v>
      </c>
      <c r="CR209" s="49">
        <v>0</v>
      </c>
      <c r="CS209" s="49">
        <v>0</v>
      </c>
      <c r="CT209" s="49">
        <v>0</v>
      </c>
      <c r="CU209" s="49">
        <v>0</v>
      </c>
      <c r="CV209" s="50">
        <v>-1</v>
      </c>
      <c r="CW209" s="70" t="s">
        <v>3</v>
      </c>
      <c r="CY209" s="39">
        <v>0</v>
      </c>
      <c r="CZ209" s="39">
        <v>0</v>
      </c>
      <c r="DA209" s="39">
        <v>-1</v>
      </c>
      <c r="DB209" s="39">
        <v>0</v>
      </c>
      <c r="DC209" s="39">
        <v>0</v>
      </c>
      <c r="DD209" s="39">
        <v>1</v>
      </c>
      <c r="DE209" s="39">
        <v>0</v>
      </c>
      <c r="DF209" s="39">
        <v>0</v>
      </c>
      <c r="DG209" s="39">
        <v>-1</v>
      </c>
      <c r="DH209" s="39">
        <v>0</v>
      </c>
      <c r="DI209" s="39">
        <v>1</v>
      </c>
      <c r="DJ209" s="39">
        <v>0</v>
      </c>
    </row>
    <row r="210" spans="8:128" ht="24" customHeight="1" x14ac:dyDescent="0.2">
      <c r="I210" s="48">
        <v>1</v>
      </c>
      <c r="J210" s="49">
        <v>1</v>
      </c>
      <c r="K210" s="49">
        <v>0</v>
      </c>
      <c r="L210" s="49">
        <v>1</v>
      </c>
      <c r="M210" s="49">
        <v>1</v>
      </c>
      <c r="N210" s="49">
        <v>0</v>
      </c>
      <c r="O210" s="49">
        <v>0</v>
      </c>
      <c r="P210" s="50">
        <v>-1</v>
      </c>
      <c r="Q210" s="70" t="s">
        <v>3</v>
      </c>
      <c r="S210" s="39">
        <v>1</v>
      </c>
      <c r="T210" s="39">
        <v>2</v>
      </c>
      <c r="U210" s="39">
        <v>0</v>
      </c>
      <c r="V210" s="39">
        <v>2</v>
      </c>
      <c r="W210" s="39">
        <v>0</v>
      </c>
      <c r="X210" s="39">
        <v>3</v>
      </c>
      <c r="Y210" s="39">
        <v>1</v>
      </c>
      <c r="Z210" s="39">
        <v>2</v>
      </c>
      <c r="AA210" s="39">
        <v>0</v>
      </c>
      <c r="AB210" s="39">
        <v>2</v>
      </c>
      <c r="AC210" s="39"/>
      <c r="AD210" s="39"/>
      <c r="AU210" s="104"/>
      <c r="AY210" s="48">
        <v>1</v>
      </c>
      <c r="AZ210" s="49">
        <v>1</v>
      </c>
      <c r="BA210" s="49">
        <v>0</v>
      </c>
      <c r="BB210" s="49">
        <v>1</v>
      </c>
      <c r="BC210" s="49">
        <v>1</v>
      </c>
      <c r="BD210" s="49">
        <v>0</v>
      </c>
      <c r="BE210" s="49">
        <v>0</v>
      </c>
      <c r="BF210" s="50">
        <v>-1</v>
      </c>
      <c r="BG210" s="70" t="s">
        <v>3</v>
      </c>
      <c r="BI210" s="39">
        <v>1</v>
      </c>
      <c r="BJ210" s="39">
        <v>2</v>
      </c>
      <c r="BK210" s="39">
        <v>0</v>
      </c>
      <c r="BL210" s="39">
        <v>2</v>
      </c>
      <c r="BM210" s="39">
        <v>0</v>
      </c>
      <c r="BN210" s="39">
        <v>3</v>
      </c>
      <c r="BO210" s="39">
        <v>1</v>
      </c>
      <c r="BP210" s="39">
        <v>2</v>
      </c>
      <c r="BQ210" s="39">
        <v>0</v>
      </c>
      <c r="BR210" s="39">
        <v>2</v>
      </c>
      <c r="BS210" s="39">
        <v>3</v>
      </c>
      <c r="BT210" s="39"/>
      <c r="CL210" s="104"/>
      <c r="CO210" s="48">
        <v>1</v>
      </c>
      <c r="CP210" s="49">
        <v>1</v>
      </c>
      <c r="CQ210" s="49">
        <v>0</v>
      </c>
      <c r="CR210" s="49">
        <v>1</v>
      </c>
      <c r="CS210" s="49">
        <v>1</v>
      </c>
      <c r="CT210" s="49">
        <v>0</v>
      </c>
      <c r="CU210" s="49">
        <v>0</v>
      </c>
      <c r="CV210" s="50">
        <v>-1</v>
      </c>
      <c r="CW210" s="70" t="s">
        <v>3</v>
      </c>
      <c r="CY210" s="39">
        <v>1</v>
      </c>
      <c r="CZ210" s="39">
        <v>2</v>
      </c>
      <c r="DA210" s="39">
        <v>0</v>
      </c>
      <c r="DB210" s="39">
        <v>2</v>
      </c>
      <c r="DC210" s="39">
        <v>0</v>
      </c>
      <c r="DD210" s="39">
        <v>3</v>
      </c>
      <c r="DE210" s="39">
        <v>1</v>
      </c>
      <c r="DF210" s="39">
        <v>2</v>
      </c>
      <c r="DG210" s="39">
        <v>0</v>
      </c>
      <c r="DH210" s="39">
        <v>2</v>
      </c>
      <c r="DI210" s="39">
        <v>3</v>
      </c>
      <c r="DJ210" s="39">
        <v>2</v>
      </c>
    </row>
    <row r="211" spans="8:128" ht="24" customHeight="1" x14ac:dyDescent="0.2">
      <c r="I211" s="51">
        <v>0</v>
      </c>
      <c r="J211" s="52">
        <v>1</v>
      </c>
      <c r="K211" s="52">
        <v>1</v>
      </c>
      <c r="L211" s="52">
        <v>0</v>
      </c>
      <c r="M211" s="52">
        <v>1</v>
      </c>
      <c r="N211" s="52">
        <v>2</v>
      </c>
      <c r="O211" s="52">
        <v>2</v>
      </c>
      <c r="P211" s="53">
        <v>1</v>
      </c>
      <c r="Q211" s="70" t="s">
        <v>3</v>
      </c>
      <c r="S211" s="40">
        <v>3</v>
      </c>
      <c r="T211" s="40">
        <v>5</v>
      </c>
      <c r="U211" s="40">
        <v>4</v>
      </c>
      <c r="V211" s="40">
        <v>4</v>
      </c>
      <c r="W211" s="40">
        <v>5</v>
      </c>
      <c r="X211" s="40">
        <v>4</v>
      </c>
      <c r="Y211" s="40">
        <v>3</v>
      </c>
      <c r="Z211" s="40">
        <v>5</v>
      </c>
      <c r="AA211" s="40">
        <v>4</v>
      </c>
      <c r="AB211" s="40">
        <v>4</v>
      </c>
      <c r="AC211" s="40"/>
      <c r="AD211" s="40"/>
      <c r="AU211" s="104"/>
      <c r="AY211" s="51">
        <v>0</v>
      </c>
      <c r="AZ211" s="52">
        <v>1</v>
      </c>
      <c r="BA211" s="52">
        <v>1</v>
      </c>
      <c r="BB211" s="52">
        <v>0</v>
      </c>
      <c r="BC211" s="52">
        <v>1</v>
      </c>
      <c r="BD211" s="52">
        <v>2</v>
      </c>
      <c r="BE211" s="52">
        <v>2</v>
      </c>
      <c r="BF211" s="53">
        <v>1</v>
      </c>
      <c r="BG211" s="70" t="s">
        <v>3</v>
      </c>
      <c r="BI211" s="40">
        <v>3</v>
      </c>
      <c r="BJ211" s="40">
        <v>5</v>
      </c>
      <c r="BK211" s="40">
        <v>4</v>
      </c>
      <c r="BL211" s="40">
        <v>4</v>
      </c>
      <c r="BM211" s="40">
        <v>5</v>
      </c>
      <c r="BN211" s="40">
        <v>4</v>
      </c>
      <c r="BO211" s="40">
        <v>3</v>
      </c>
      <c r="BP211" s="40">
        <v>5</v>
      </c>
      <c r="BQ211" s="40">
        <v>4</v>
      </c>
      <c r="BR211" s="40">
        <v>4</v>
      </c>
      <c r="BS211" s="40">
        <v>6</v>
      </c>
      <c r="BT211" s="40"/>
      <c r="CL211" s="104"/>
      <c r="CO211" s="51">
        <v>0</v>
      </c>
      <c r="CP211" s="52">
        <v>1</v>
      </c>
      <c r="CQ211" s="52">
        <v>1</v>
      </c>
      <c r="CR211" s="52">
        <v>0</v>
      </c>
      <c r="CS211" s="52">
        <v>1</v>
      </c>
      <c r="CT211" s="52">
        <v>2</v>
      </c>
      <c r="CU211" s="52">
        <v>2</v>
      </c>
      <c r="CV211" s="53">
        <v>1</v>
      </c>
      <c r="CW211" s="70" t="s">
        <v>3</v>
      </c>
      <c r="CY211" s="40">
        <v>3</v>
      </c>
      <c r="CZ211" s="40">
        <v>5</v>
      </c>
      <c r="DA211" s="40">
        <v>4</v>
      </c>
      <c r="DB211" s="40">
        <v>4</v>
      </c>
      <c r="DC211" s="40">
        <v>5</v>
      </c>
      <c r="DD211" s="40">
        <v>4</v>
      </c>
      <c r="DE211" s="40">
        <v>3</v>
      </c>
      <c r="DF211" s="40">
        <v>5</v>
      </c>
      <c r="DG211" s="40">
        <v>4</v>
      </c>
      <c r="DH211" s="40">
        <v>4</v>
      </c>
      <c r="DI211" s="40">
        <v>6</v>
      </c>
      <c r="DJ211" s="40">
        <v>3</v>
      </c>
    </row>
    <row r="212" spans="8:128" ht="24" customHeight="1" x14ac:dyDescent="0.2">
      <c r="H212" t="s">
        <v>94</v>
      </c>
      <c r="I212" s="44">
        <v>1</v>
      </c>
      <c r="J212" s="45">
        <v>0</v>
      </c>
      <c r="K212" s="45">
        <v>0</v>
      </c>
      <c r="L212" s="45">
        <v>1</v>
      </c>
      <c r="M212" s="45">
        <v>1</v>
      </c>
      <c r="N212" s="45">
        <v>1</v>
      </c>
      <c r="O212" s="45">
        <v>2</v>
      </c>
      <c r="P212" s="46">
        <v>1</v>
      </c>
      <c r="Q212" s="70" t="s">
        <v>3</v>
      </c>
      <c r="R212" s="1" t="s">
        <v>75</v>
      </c>
      <c r="S212" s="38">
        <v>5</v>
      </c>
      <c r="T212" s="38">
        <v>2</v>
      </c>
      <c r="U212" s="38">
        <v>4</v>
      </c>
      <c r="V212" s="38">
        <v>4</v>
      </c>
      <c r="W212" s="38">
        <v>3</v>
      </c>
      <c r="X212" s="38">
        <v>4</v>
      </c>
      <c r="Y212" s="38">
        <v>5</v>
      </c>
      <c r="Z212" s="38">
        <v>2</v>
      </c>
      <c r="AA212" s="38">
        <v>4</v>
      </c>
      <c r="AB212" s="38">
        <v>4</v>
      </c>
      <c r="AC212" s="38"/>
      <c r="AD212" s="38"/>
      <c r="AU212" s="104"/>
      <c r="AX212" t="s">
        <v>94</v>
      </c>
      <c r="AY212" s="44">
        <v>1</v>
      </c>
      <c r="AZ212" s="45">
        <v>0</v>
      </c>
      <c r="BA212" s="45">
        <v>0</v>
      </c>
      <c r="BB212" s="45">
        <v>1</v>
      </c>
      <c r="BC212" s="45">
        <v>1</v>
      </c>
      <c r="BD212" s="45">
        <v>1</v>
      </c>
      <c r="BE212" s="45">
        <v>2</v>
      </c>
      <c r="BF212" s="46">
        <v>1</v>
      </c>
      <c r="BG212" s="70" t="s">
        <v>3</v>
      </c>
      <c r="BH212" s="1" t="s">
        <v>75</v>
      </c>
      <c r="BI212" s="38">
        <v>5</v>
      </c>
      <c r="BJ212" s="38">
        <v>2</v>
      </c>
      <c r="BK212" s="38">
        <v>4</v>
      </c>
      <c r="BL212" s="38">
        <v>4</v>
      </c>
      <c r="BM212" s="38">
        <v>3</v>
      </c>
      <c r="BN212" s="38">
        <v>4</v>
      </c>
      <c r="BO212" s="38">
        <v>5</v>
      </c>
      <c r="BP212" s="38">
        <v>2</v>
      </c>
      <c r="BQ212" s="38">
        <v>4</v>
      </c>
      <c r="BR212" s="38">
        <v>4</v>
      </c>
      <c r="BS212" s="38">
        <v>5</v>
      </c>
      <c r="BT212" s="38"/>
      <c r="CL212" s="104"/>
      <c r="CN212" t="s">
        <v>94</v>
      </c>
      <c r="CO212" s="44">
        <v>1</v>
      </c>
      <c r="CP212" s="45">
        <v>0</v>
      </c>
      <c r="CQ212" s="45">
        <v>0</v>
      </c>
      <c r="CR212" s="45">
        <v>1</v>
      </c>
      <c r="CS212" s="45">
        <v>1</v>
      </c>
      <c r="CT212" s="45">
        <v>1</v>
      </c>
      <c r="CU212" s="45">
        <v>2</v>
      </c>
      <c r="CV212" s="46">
        <v>1</v>
      </c>
      <c r="CW212" s="70" t="s">
        <v>3</v>
      </c>
      <c r="CX212" s="1" t="s">
        <v>75</v>
      </c>
      <c r="CY212" s="38">
        <v>5</v>
      </c>
      <c r="CZ212" s="38">
        <v>2</v>
      </c>
      <c r="DA212" s="38">
        <v>4</v>
      </c>
      <c r="DB212" s="38">
        <v>4</v>
      </c>
      <c r="DC212" s="38">
        <v>3</v>
      </c>
      <c r="DD212" s="38">
        <v>4</v>
      </c>
      <c r="DE212" s="38">
        <v>5</v>
      </c>
      <c r="DF212" s="38">
        <v>2</v>
      </c>
      <c r="DG212" s="38">
        <v>4</v>
      </c>
      <c r="DH212" s="38">
        <v>4</v>
      </c>
      <c r="DI212" s="38">
        <v>5</v>
      </c>
      <c r="DJ212" s="38">
        <v>1</v>
      </c>
    </row>
    <row r="213" spans="8:128" ht="24" customHeight="1" x14ac:dyDescent="0.2">
      <c r="I213" s="48">
        <v>1</v>
      </c>
      <c r="J213" s="49">
        <v>0</v>
      </c>
      <c r="K213" s="49">
        <v>1</v>
      </c>
      <c r="L213" s="49">
        <v>0</v>
      </c>
      <c r="M213" s="49">
        <v>1</v>
      </c>
      <c r="N213" s="49">
        <v>0</v>
      </c>
      <c r="O213" s="49">
        <v>0</v>
      </c>
      <c r="P213" s="50">
        <v>3</v>
      </c>
      <c r="Q213" s="70" t="s">
        <v>3</v>
      </c>
      <c r="S213" s="39">
        <v>4</v>
      </c>
      <c r="T213" s="39">
        <v>2</v>
      </c>
      <c r="U213" s="39">
        <v>4</v>
      </c>
      <c r="V213" s="39">
        <v>2</v>
      </c>
      <c r="W213" s="39">
        <v>1</v>
      </c>
      <c r="X213" s="39">
        <v>2</v>
      </c>
      <c r="Y213" s="39">
        <v>4</v>
      </c>
      <c r="Z213" s="39">
        <v>2</v>
      </c>
      <c r="AA213" s="39">
        <v>4</v>
      </c>
      <c r="AB213" s="39">
        <v>2</v>
      </c>
      <c r="AC213" s="39"/>
      <c r="AD213" s="39"/>
      <c r="AU213" s="104"/>
      <c r="AY213" s="48">
        <v>1</v>
      </c>
      <c r="AZ213" s="49">
        <v>0</v>
      </c>
      <c r="BA213" s="49">
        <v>1</v>
      </c>
      <c r="BB213" s="49">
        <v>0</v>
      </c>
      <c r="BC213" s="49">
        <v>1</v>
      </c>
      <c r="BD213" s="49">
        <v>0</v>
      </c>
      <c r="BE213" s="49">
        <v>0</v>
      </c>
      <c r="BF213" s="50">
        <v>3</v>
      </c>
      <c r="BG213" s="70" t="s">
        <v>3</v>
      </c>
      <c r="BI213" s="39">
        <v>4</v>
      </c>
      <c r="BJ213" s="39">
        <v>2</v>
      </c>
      <c r="BK213" s="39">
        <v>4</v>
      </c>
      <c r="BL213" s="39">
        <v>2</v>
      </c>
      <c r="BM213" s="39">
        <v>1</v>
      </c>
      <c r="BN213" s="39">
        <v>2</v>
      </c>
      <c r="BO213" s="39">
        <v>4</v>
      </c>
      <c r="BP213" s="39">
        <v>2</v>
      </c>
      <c r="BQ213" s="39">
        <v>4</v>
      </c>
      <c r="BR213" s="39">
        <v>2</v>
      </c>
      <c r="BS213" s="39">
        <v>2</v>
      </c>
      <c r="BT213" s="39"/>
      <c r="CL213" s="104"/>
      <c r="CO213" s="48">
        <v>1</v>
      </c>
      <c r="CP213" s="49">
        <v>0</v>
      </c>
      <c r="CQ213" s="49">
        <v>1</v>
      </c>
      <c r="CR213" s="49">
        <v>0</v>
      </c>
      <c r="CS213" s="49">
        <v>1</v>
      </c>
      <c r="CT213" s="49">
        <v>0</v>
      </c>
      <c r="CU213" s="49">
        <v>0</v>
      </c>
      <c r="CV213" s="50">
        <v>3</v>
      </c>
      <c r="CW213" s="70" t="s">
        <v>3</v>
      </c>
      <c r="CY213" s="39">
        <v>4</v>
      </c>
      <c r="CZ213" s="39">
        <v>2</v>
      </c>
      <c r="DA213" s="39">
        <v>4</v>
      </c>
      <c r="DB213" s="39">
        <v>2</v>
      </c>
      <c r="DC213" s="39">
        <v>1</v>
      </c>
      <c r="DD213" s="39">
        <v>2</v>
      </c>
      <c r="DE213" s="39">
        <v>4</v>
      </c>
      <c r="DF213" s="39">
        <v>2</v>
      </c>
      <c r="DG213" s="39">
        <v>4</v>
      </c>
      <c r="DH213" s="39">
        <v>2</v>
      </c>
      <c r="DI213" s="39">
        <v>2</v>
      </c>
      <c r="DJ213" s="39">
        <v>2</v>
      </c>
    </row>
    <row r="214" spans="8:128" ht="24" customHeight="1" x14ac:dyDescent="0.2">
      <c r="I214" s="48">
        <v>0</v>
      </c>
      <c r="J214" s="49">
        <v>1</v>
      </c>
      <c r="K214" s="49">
        <v>0</v>
      </c>
      <c r="L214" s="49">
        <v>1</v>
      </c>
      <c r="M214" s="49">
        <v>0</v>
      </c>
      <c r="N214" s="49">
        <v>0</v>
      </c>
      <c r="O214" s="49">
        <v>-1</v>
      </c>
      <c r="P214" s="50">
        <v>0</v>
      </c>
      <c r="Q214" s="70" t="s">
        <v>3</v>
      </c>
      <c r="S214" s="39">
        <v>0</v>
      </c>
      <c r="T214" s="39">
        <v>1</v>
      </c>
      <c r="U214" s="39">
        <v>0</v>
      </c>
      <c r="V214" s="39">
        <v>0</v>
      </c>
      <c r="W214" s="39">
        <v>-1</v>
      </c>
      <c r="X214" s="39">
        <v>0</v>
      </c>
      <c r="Y214" s="39">
        <v>0</v>
      </c>
      <c r="Z214" s="39">
        <v>1</v>
      </c>
      <c r="AA214" s="39">
        <v>0</v>
      </c>
      <c r="AB214" s="39">
        <v>0</v>
      </c>
      <c r="AC214" s="39"/>
      <c r="AD214" s="39"/>
      <c r="AU214" s="104"/>
      <c r="AY214" s="48">
        <v>0</v>
      </c>
      <c r="AZ214" s="49">
        <v>1</v>
      </c>
      <c r="BA214" s="49">
        <v>0</v>
      </c>
      <c r="BB214" s="49">
        <v>1</v>
      </c>
      <c r="BC214" s="49">
        <v>0</v>
      </c>
      <c r="BD214" s="49">
        <v>0</v>
      </c>
      <c r="BE214" s="49">
        <v>-1</v>
      </c>
      <c r="BF214" s="50">
        <v>0</v>
      </c>
      <c r="BG214" s="70" t="s">
        <v>3</v>
      </c>
      <c r="BI214" s="39">
        <v>0</v>
      </c>
      <c r="BJ214" s="39">
        <v>1</v>
      </c>
      <c r="BK214" s="39">
        <v>0</v>
      </c>
      <c r="BL214" s="39">
        <v>0</v>
      </c>
      <c r="BM214" s="39">
        <v>-1</v>
      </c>
      <c r="BN214" s="39">
        <v>0</v>
      </c>
      <c r="BO214" s="39">
        <v>0</v>
      </c>
      <c r="BP214" s="39">
        <v>1</v>
      </c>
      <c r="BQ214" s="39">
        <v>0</v>
      </c>
      <c r="BR214" s="39">
        <v>0</v>
      </c>
      <c r="BS214" s="39">
        <v>0</v>
      </c>
      <c r="BT214" s="39"/>
      <c r="CL214" s="104"/>
      <c r="CO214" s="48">
        <v>0</v>
      </c>
      <c r="CP214" s="49">
        <v>1</v>
      </c>
      <c r="CQ214" s="49">
        <v>0</v>
      </c>
      <c r="CR214" s="49">
        <v>1</v>
      </c>
      <c r="CS214" s="49">
        <v>0</v>
      </c>
      <c r="CT214" s="49">
        <v>0</v>
      </c>
      <c r="CU214" s="49">
        <v>-1</v>
      </c>
      <c r="CV214" s="50">
        <v>0</v>
      </c>
      <c r="CW214" s="70" t="s">
        <v>3</v>
      </c>
      <c r="CY214" s="39">
        <v>0</v>
      </c>
      <c r="CZ214" s="39">
        <v>1</v>
      </c>
      <c r="DA214" s="39">
        <v>0</v>
      </c>
      <c r="DB214" s="39">
        <v>0</v>
      </c>
      <c r="DC214" s="39">
        <v>-1</v>
      </c>
      <c r="DD214" s="39">
        <v>0</v>
      </c>
      <c r="DE214" s="39">
        <v>0</v>
      </c>
      <c r="DF214" s="39">
        <v>1</v>
      </c>
      <c r="DG214" s="39">
        <v>0</v>
      </c>
      <c r="DH214" s="39">
        <v>0</v>
      </c>
      <c r="DI214" s="39">
        <v>0</v>
      </c>
      <c r="DJ214" s="39">
        <v>1</v>
      </c>
    </row>
    <row r="215" spans="8:128" ht="24" customHeight="1" x14ac:dyDescent="0.2">
      <c r="I215" s="51">
        <v>0</v>
      </c>
      <c r="J215" s="52">
        <v>1</v>
      </c>
      <c r="K215" s="52">
        <v>1</v>
      </c>
      <c r="L215" s="52">
        <v>1</v>
      </c>
      <c r="M215" s="52">
        <v>1</v>
      </c>
      <c r="N215" s="52">
        <v>0</v>
      </c>
      <c r="O215" s="52">
        <v>2</v>
      </c>
      <c r="P215" s="53">
        <v>1</v>
      </c>
      <c r="Q215" s="70" t="s">
        <v>3</v>
      </c>
      <c r="S215" s="40">
        <v>4</v>
      </c>
      <c r="T215" s="40">
        <v>3</v>
      </c>
      <c r="U215" s="40">
        <v>5</v>
      </c>
      <c r="V215" s="40">
        <v>5</v>
      </c>
      <c r="W215" s="40">
        <v>3</v>
      </c>
      <c r="X215" s="40">
        <v>4</v>
      </c>
      <c r="Y215" s="40">
        <v>4</v>
      </c>
      <c r="Z215" s="40">
        <v>3</v>
      </c>
      <c r="AA215" s="40">
        <v>5</v>
      </c>
      <c r="AB215" s="40">
        <v>5</v>
      </c>
      <c r="AC215" s="40"/>
      <c r="AD215" s="40"/>
      <c r="AU215" s="104"/>
      <c r="AY215" s="51">
        <v>0</v>
      </c>
      <c r="AZ215" s="52">
        <v>1</v>
      </c>
      <c r="BA215" s="52">
        <v>1</v>
      </c>
      <c r="BB215" s="52">
        <v>1</v>
      </c>
      <c r="BC215" s="52">
        <v>1</v>
      </c>
      <c r="BD215" s="52">
        <v>0</v>
      </c>
      <c r="BE215" s="52">
        <v>2</v>
      </c>
      <c r="BF215" s="53">
        <v>1</v>
      </c>
      <c r="BG215" s="70" t="s">
        <v>3</v>
      </c>
      <c r="BI215" s="40">
        <v>4</v>
      </c>
      <c r="BJ215" s="40">
        <v>3</v>
      </c>
      <c r="BK215" s="40">
        <v>5</v>
      </c>
      <c r="BL215" s="40">
        <v>5</v>
      </c>
      <c r="BM215" s="40">
        <v>3</v>
      </c>
      <c r="BN215" s="40">
        <v>4</v>
      </c>
      <c r="BO215" s="40">
        <v>4</v>
      </c>
      <c r="BP215" s="40">
        <v>3</v>
      </c>
      <c r="BQ215" s="40">
        <v>5</v>
      </c>
      <c r="BR215" s="40">
        <v>5</v>
      </c>
      <c r="BS215" s="40">
        <v>4</v>
      </c>
      <c r="BT215" s="40"/>
      <c r="CL215" s="104"/>
      <c r="CO215" s="51">
        <v>0</v>
      </c>
      <c r="CP215" s="52">
        <v>1</v>
      </c>
      <c r="CQ215" s="52">
        <v>1</v>
      </c>
      <c r="CR215" s="52">
        <v>1</v>
      </c>
      <c r="CS215" s="52">
        <v>1</v>
      </c>
      <c r="CT215" s="52">
        <v>0</v>
      </c>
      <c r="CU215" s="52">
        <v>2</v>
      </c>
      <c r="CV215" s="53">
        <v>1</v>
      </c>
      <c r="CW215" s="70" t="s">
        <v>3</v>
      </c>
      <c r="CY215" s="40">
        <v>4</v>
      </c>
      <c r="CZ215" s="40">
        <v>3</v>
      </c>
      <c r="DA215" s="40">
        <v>5</v>
      </c>
      <c r="DB215" s="40">
        <v>5</v>
      </c>
      <c r="DC215" s="40">
        <v>3</v>
      </c>
      <c r="DD215" s="40">
        <v>4</v>
      </c>
      <c r="DE215" s="40">
        <v>4</v>
      </c>
      <c r="DF215" s="40">
        <v>3</v>
      </c>
      <c r="DG215" s="40">
        <v>5</v>
      </c>
      <c r="DH215" s="40">
        <v>5</v>
      </c>
      <c r="DI215" s="40">
        <v>4</v>
      </c>
      <c r="DJ215" s="40">
        <v>3</v>
      </c>
    </row>
    <row r="216" spans="8:128" ht="24" customHeight="1" x14ac:dyDescent="0.2">
      <c r="H216" t="s">
        <v>95</v>
      </c>
      <c r="I216" s="44">
        <v>1</v>
      </c>
      <c r="J216" s="45">
        <v>0</v>
      </c>
      <c r="K216" s="45">
        <v>0</v>
      </c>
      <c r="L216" s="45">
        <v>1</v>
      </c>
      <c r="M216" s="45">
        <v>1</v>
      </c>
      <c r="N216" s="45">
        <v>1</v>
      </c>
      <c r="O216" s="45">
        <v>-1</v>
      </c>
      <c r="P216" s="46">
        <v>1</v>
      </c>
      <c r="Q216" s="70" t="s">
        <v>3</v>
      </c>
      <c r="R216" s="1" t="s">
        <v>77</v>
      </c>
      <c r="S216" s="38">
        <v>2</v>
      </c>
      <c r="T216" s="38">
        <v>2</v>
      </c>
      <c r="U216" s="38">
        <v>1</v>
      </c>
      <c r="V216" s="38">
        <v>1</v>
      </c>
      <c r="W216" s="38">
        <v>0</v>
      </c>
      <c r="X216" s="38">
        <v>1</v>
      </c>
      <c r="Y216" s="38">
        <v>2</v>
      </c>
      <c r="Z216" s="38">
        <v>2</v>
      </c>
      <c r="AA216" s="38">
        <v>1</v>
      </c>
      <c r="AB216" s="38">
        <v>1</v>
      </c>
      <c r="AC216" s="38"/>
      <c r="AD216" s="38"/>
      <c r="AU216" s="104"/>
      <c r="AX216" t="s">
        <v>95</v>
      </c>
      <c r="AY216" s="44">
        <v>1</v>
      </c>
      <c r="AZ216" s="45">
        <v>0</v>
      </c>
      <c r="BA216" s="45">
        <v>0</v>
      </c>
      <c r="BB216" s="45">
        <v>1</v>
      </c>
      <c r="BC216" s="45">
        <v>1</v>
      </c>
      <c r="BD216" s="45">
        <v>1</v>
      </c>
      <c r="BE216" s="45">
        <v>-1</v>
      </c>
      <c r="BF216" s="46">
        <v>1</v>
      </c>
      <c r="BG216" s="70" t="s">
        <v>3</v>
      </c>
      <c r="BH216" s="1" t="s">
        <v>77</v>
      </c>
      <c r="BI216" s="38">
        <v>2</v>
      </c>
      <c r="BJ216" s="38">
        <v>2</v>
      </c>
      <c r="BK216" s="38">
        <v>1</v>
      </c>
      <c r="BL216" s="38">
        <v>1</v>
      </c>
      <c r="BM216" s="38">
        <v>0</v>
      </c>
      <c r="BN216" s="38">
        <v>1</v>
      </c>
      <c r="BO216" s="38">
        <v>2</v>
      </c>
      <c r="BP216" s="38">
        <v>2</v>
      </c>
      <c r="BQ216" s="38">
        <v>1</v>
      </c>
      <c r="BR216" s="38">
        <v>1</v>
      </c>
      <c r="BS216" s="38">
        <v>2</v>
      </c>
      <c r="BT216" s="38"/>
      <c r="CL216" s="104"/>
      <c r="CN216" t="s">
        <v>95</v>
      </c>
      <c r="CO216" s="44">
        <v>1</v>
      </c>
      <c r="CP216" s="45">
        <v>0</v>
      </c>
      <c r="CQ216" s="45">
        <v>0</v>
      </c>
      <c r="CR216" s="45">
        <v>1</v>
      </c>
      <c r="CS216" s="45">
        <v>1</v>
      </c>
      <c r="CT216" s="45">
        <v>1</v>
      </c>
      <c r="CU216" s="45">
        <v>-1</v>
      </c>
      <c r="CV216" s="46">
        <v>1</v>
      </c>
      <c r="CW216" s="70" t="s">
        <v>3</v>
      </c>
      <c r="CX216" s="1" t="s">
        <v>77</v>
      </c>
      <c r="CY216" s="38">
        <v>2</v>
      </c>
      <c r="CZ216" s="38">
        <v>2</v>
      </c>
      <c r="DA216" s="38">
        <v>1</v>
      </c>
      <c r="DB216" s="38">
        <v>1</v>
      </c>
      <c r="DC216" s="38">
        <v>0</v>
      </c>
      <c r="DD216" s="38">
        <v>1</v>
      </c>
      <c r="DE216" s="38">
        <v>2</v>
      </c>
      <c r="DF216" s="38">
        <v>2</v>
      </c>
      <c r="DG216" s="38">
        <v>1</v>
      </c>
      <c r="DH216" s="38">
        <v>1</v>
      </c>
      <c r="DI216" s="38">
        <v>2</v>
      </c>
      <c r="DJ216" s="38">
        <v>1</v>
      </c>
    </row>
    <row r="217" spans="8:128" ht="24" customHeight="1" x14ac:dyDescent="0.2">
      <c r="I217" s="48">
        <v>1</v>
      </c>
      <c r="J217" s="49">
        <v>0</v>
      </c>
      <c r="K217" s="49">
        <v>1</v>
      </c>
      <c r="L217" s="49">
        <v>0</v>
      </c>
      <c r="M217" s="49">
        <v>-1</v>
      </c>
      <c r="N217" s="49">
        <v>0</v>
      </c>
      <c r="O217" s="49">
        <v>0</v>
      </c>
      <c r="P217" s="50">
        <v>1</v>
      </c>
      <c r="Q217" s="70" t="s">
        <v>3</v>
      </c>
      <c r="S217" s="39">
        <v>2</v>
      </c>
      <c r="T217" s="39">
        <v>0</v>
      </c>
      <c r="U217" s="39">
        <v>2</v>
      </c>
      <c r="V217" s="39">
        <v>0</v>
      </c>
      <c r="W217" s="39">
        <v>1</v>
      </c>
      <c r="X217" s="39">
        <v>0</v>
      </c>
      <c r="Y217" s="39">
        <v>2</v>
      </c>
      <c r="Z217" s="39">
        <v>0</v>
      </c>
      <c r="AA217" s="39">
        <v>2</v>
      </c>
      <c r="AB217" s="39">
        <v>0</v>
      </c>
      <c r="AC217" s="39"/>
      <c r="AD217" s="39"/>
      <c r="AU217" s="104"/>
      <c r="AY217" s="48">
        <v>1</v>
      </c>
      <c r="AZ217" s="49">
        <v>0</v>
      </c>
      <c r="BA217" s="49">
        <v>1</v>
      </c>
      <c r="BB217" s="49">
        <v>0</v>
      </c>
      <c r="BC217" s="49">
        <v>-1</v>
      </c>
      <c r="BD217" s="49">
        <v>0</v>
      </c>
      <c r="BE217" s="49">
        <v>0</v>
      </c>
      <c r="BF217" s="50">
        <v>1</v>
      </c>
      <c r="BG217" s="70" t="s">
        <v>3</v>
      </c>
      <c r="BI217" s="39">
        <v>2</v>
      </c>
      <c r="BJ217" s="39">
        <v>0</v>
      </c>
      <c r="BK217" s="39">
        <v>2</v>
      </c>
      <c r="BL217" s="39">
        <v>0</v>
      </c>
      <c r="BM217" s="39">
        <v>1</v>
      </c>
      <c r="BN217" s="39">
        <v>0</v>
      </c>
      <c r="BO217" s="39">
        <v>2</v>
      </c>
      <c r="BP217" s="39">
        <v>0</v>
      </c>
      <c r="BQ217" s="39">
        <v>2</v>
      </c>
      <c r="BR217" s="39">
        <v>0</v>
      </c>
      <c r="BS217" s="39">
        <v>0</v>
      </c>
      <c r="BT217" s="39"/>
      <c r="CL217" s="104"/>
      <c r="CO217" s="48">
        <v>1</v>
      </c>
      <c r="CP217" s="49">
        <v>0</v>
      </c>
      <c r="CQ217" s="49">
        <v>1</v>
      </c>
      <c r="CR217" s="49">
        <v>0</v>
      </c>
      <c r="CS217" s="49">
        <v>-1</v>
      </c>
      <c r="CT217" s="49">
        <v>0</v>
      </c>
      <c r="CU217" s="49">
        <v>0</v>
      </c>
      <c r="CV217" s="50">
        <v>1</v>
      </c>
      <c r="CW217" s="70" t="s">
        <v>3</v>
      </c>
      <c r="CY217" s="39">
        <v>2</v>
      </c>
      <c r="CZ217" s="39">
        <v>0</v>
      </c>
      <c r="DA217" s="39">
        <v>2</v>
      </c>
      <c r="DB217" s="39">
        <v>0</v>
      </c>
      <c r="DC217" s="39">
        <v>1</v>
      </c>
      <c r="DD217" s="39">
        <v>0</v>
      </c>
      <c r="DE217" s="39">
        <v>2</v>
      </c>
      <c r="DF217" s="39">
        <v>0</v>
      </c>
      <c r="DG217" s="39">
        <v>2</v>
      </c>
      <c r="DH217" s="39">
        <v>0</v>
      </c>
      <c r="DI217" s="39">
        <v>0</v>
      </c>
      <c r="DJ217" s="39">
        <v>0</v>
      </c>
    </row>
    <row r="218" spans="8:128" ht="24" customHeight="1" x14ac:dyDescent="0.2">
      <c r="I218" s="48">
        <v>1</v>
      </c>
      <c r="J218" s="49">
        <v>1</v>
      </c>
      <c r="K218" s="49">
        <v>0</v>
      </c>
      <c r="L218" s="49">
        <v>1</v>
      </c>
      <c r="M218" s="49">
        <v>0</v>
      </c>
      <c r="N218" s="49">
        <v>1</v>
      </c>
      <c r="O218" s="49">
        <v>-1</v>
      </c>
      <c r="P218" s="50">
        <v>3</v>
      </c>
      <c r="Q218" s="70" t="s">
        <v>3</v>
      </c>
      <c r="S218" s="39">
        <v>4</v>
      </c>
      <c r="T218" s="39">
        <v>2</v>
      </c>
      <c r="U218" s="39">
        <v>3</v>
      </c>
      <c r="V218" s="39">
        <v>0</v>
      </c>
      <c r="W218" s="39">
        <v>0</v>
      </c>
      <c r="X218" s="39">
        <v>1</v>
      </c>
      <c r="Y218" s="39">
        <v>4</v>
      </c>
      <c r="Z218" s="39">
        <v>2</v>
      </c>
      <c r="AA218" s="39">
        <v>3</v>
      </c>
      <c r="AB218" s="39">
        <v>0</v>
      </c>
      <c r="AC218" s="39"/>
      <c r="AD218" s="39"/>
      <c r="AU218" s="104"/>
      <c r="AY218" s="48">
        <v>1</v>
      </c>
      <c r="AZ218" s="49">
        <v>1</v>
      </c>
      <c r="BA218" s="49">
        <v>0</v>
      </c>
      <c r="BB218" s="49">
        <v>1</v>
      </c>
      <c r="BC218" s="49">
        <v>0</v>
      </c>
      <c r="BD218" s="49">
        <v>1</v>
      </c>
      <c r="BE218" s="49">
        <v>-1</v>
      </c>
      <c r="BF218" s="50">
        <v>3</v>
      </c>
      <c r="BG218" s="70" t="s">
        <v>3</v>
      </c>
      <c r="BI218" s="39">
        <v>4</v>
      </c>
      <c r="BJ218" s="39">
        <v>2</v>
      </c>
      <c r="BK218" s="39">
        <v>3</v>
      </c>
      <c r="BL218" s="39">
        <v>0</v>
      </c>
      <c r="BM218" s="39">
        <v>0</v>
      </c>
      <c r="BN218" s="39">
        <v>1</v>
      </c>
      <c r="BO218" s="39">
        <v>4</v>
      </c>
      <c r="BP218" s="39">
        <v>2</v>
      </c>
      <c r="BQ218" s="39">
        <v>3</v>
      </c>
      <c r="BR218" s="39">
        <v>0</v>
      </c>
      <c r="BS218" s="39">
        <v>2</v>
      </c>
      <c r="BT218" s="39"/>
      <c r="CL218" s="104"/>
      <c r="CO218" s="48">
        <v>1</v>
      </c>
      <c r="CP218" s="49">
        <v>1</v>
      </c>
      <c r="CQ218" s="49">
        <v>0</v>
      </c>
      <c r="CR218" s="49">
        <v>1</v>
      </c>
      <c r="CS218" s="49">
        <v>0</v>
      </c>
      <c r="CT218" s="49">
        <v>1</v>
      </c>
      <c r="CU218" s="49">
        <v>-1</v>
      </c>
      <c r="CV218" s="50">
        <v>3</v>
      </c>
      <c r="CW218" s="70" t="s">
        <v>3</v>
      </c>
      <c r="CY218" s="39">
        <v>4</v>
      </c>
      <c r="CZ218" s="39">
        <v>2</v>
      </c>
      <c r="DA218" s="39">
        <v>3</v>
      </c>
      <c r="DB218" s="39">
        <v>0</v>
      </c>
      <c r="DC218" s="39">
        <v>0</v>
      </c>
      <c r="DD218" s="39">
        <v>1</v>
      </c>
      <c r="DE218" s="39">
        <v>4</v>
      </c>
      <c r="DF218" s="39">
        <v>2</v>
      </c>
      <c r="DG218" s="39">
        <v>3</v>
      </c>
      <c r="DH218" s="39">
        <v>0</v>
      </c>
      <c r="DI218" s="39">
        <v>2</v>
      </c>
      <c r="DJ218" s="39">
        <v>1</v>
      </c>
    </row>
    <row r="219" spans="8:128" ht="24" customHeight="1" x14ac:dyDescent="0.2">
      <c r="I219" s="51">
        <v>0</v>
      </c>
      <c r="J219" s="52">
        <v>1</v>
      </c>
      <c r="K219" s="52">
        <v>0</v>
      </c>
      <c r="L219" s="52">
        <v>2</v>
      </c>
      <c r="M219" s="52">
        <v>1</v>
      </c>
      <c r="N219" s="52">
        <v>0</v>
      </c>
      <c r="O219" s="52">
        <v>2</v>
      </c>
      <c r="P219" s="53">
        <v>1</v>
      </c>
      <c r="Q219" s="70" t="s">
        <v>3</v>
      </c>
      <c r="S219" s="40">
        <v>5</v>
      </c>
      <c r="T219" s="40">
        <v>2</v>
      </c>
      <c r="U219" s="40">
        <v>5</v>
      </c>
      <c r="V219" s="40">
        <v>5</v>
      </c>
      <c r="W219" s="40">
        <v>2</v>
      </c>
      <c r="X219" s="40">
        <v>4</v>
      </c>
      <c r="Y219" s="40">
        <v>5</v>
      </c>
      <c r="Z219" s="40">
        <v>2</v>
      </c>
      <c r="AA219" s="40">
        <v>5</v>
      </c>
      <c r="AB219" s="40">
        <v>5</v>
      </c>
      <c r="AC219" s="40"/>
      <c r="AD219" s="40"/>
      <c r="AU219" s="104"/>
      <c r="AY219" s="51">
        <v>0</v>
      </c>
      <c r="AZ219" s="52">
        <v>1</v>
      </c>
      <c r="BA219" s="52">
        <v>0</v>
      </c>
      <c r="BB219" s="52">
        <v>2</v>
      </c>
      <c r="BC219" s="52">
        <v>1</v>
      </c>
      <c r="BD219" s="52">
        <v>0</v>
      </c>
      <c r="BE219" s="52">
        <v>2</v>
      </c>
      <c r="BF219" s="53">
        <v>1</v>
      </c>
      <c r="BG219" s="70" t="s">
        <v>3</v>
      </c>
      <c r="BI219" s="40">
        <v>5</v>
      </c>
      <c r="BJ219" s="40">
        <v>2</v>
      </c>
      <c r="BK219" s="40">
        <v>5</v>
      </c>
      <c r="BL219" s="40">
        <v>5</v>
      </c>
      <c r="BM219" s="40">
        <v>2</v>
      </c>
      <c r="BN219" s="40">
        <v>4</v>
      </c>
      <c r="BO219" s="40">
        <v>5</v>
      </c>
      <c r="BP219" s="40">
        <v>2</v>
      </c>
      <c r="BQ219" s="40">
        <v>5</v>
      </c>
      <c r="BR219" s="40">
        <v>5</v>
      </c>
      <c r="BS219" s="40">
        <v>4</v>
      </c>
      <c r="BT219" s="40"/>
      <c r="CL219" s="104"/>
      <c r="CO219" s="51">
        <v>0</v>
      </c>
      <c r="CP219" s="52">
        <v>1</v>
      </c>
      <c r="CQ219" s="52">
        <v>0</v>
      </c>
      <c r="CR219" s="52">
        <v>2</v>
      </c>
      <c r="CS219" s="52">
        <v>1</v>
      </c>
      <c r="CT219" s="52">
        <v>0</v>
      </c>
      <c r="CU219" s="52">
        <v>2</v>
      </c>
      <c r="CV219" s="53">
        <v>1</v>
      </c>
      <c r="CW219" s="70" t="s">
        <v>3</v>
      </c>
      <c r="CY219" s="40">
        <v>5</v>
      </c>
      <c r="CZ219" s="40">
        <v>2</v>
      </c>
      <c r="DA219" s="40">
        <v>5</v>
      </c>
      <c r="DB219" s="40">
        <v>5</v>
      </c>
      <c r="DC219" s="40">
        <v>2</v>
      </c>
      <c r="DD219" s="40">
        <v>4</v>
      </c>
      <c r="DE219" s="40">
        <v>5</v>
      </c>
      <c r="DF219" s="40">
        <v>2</v>
      </c>
      <c r="DG219" s="40">
        <v>5</v>
      </c>
      <c r="DH219" s="40">
        <v>5</v>
      </c>
      <c r="DI219" s="40">
        <v>4</v>
      </c>
      <c r="DJ219" s="40">
        <v>2</v>
      </c>
    </row>
    <row r="220" spans="8:128" ht="24" customHeight="1" x14ac:dyDescent="0.2">
      <c r="AU220" s="104"/>
      <c r="CL220" s="104"/>
    </row>
    <row r="221" spans="8:128" ht="24" customHeight="1" x14ac:dyDescent="0.2">
      <c r="AU221" s="104"/>
      <c r="CL221" s="104"/>
    </row>
    <row r="222" spans="8:128" ht="24" customHeight="1" x14ac:dyDescent="0.2">
      <c r="AU222" s="104"/>
      <c r="CL222" s="104"/>
    </row>
    <row r="223" spans="8:128" ht="24" customHeight="1" x14ac:dyDescent="0.2">
      <c r="L223" s="68"/>
      <c r="M223" s="68"/>
      <c r="N223" s="68"/>
      <c r="O223" s="68"/>
      <c r="P223" s="68"/>
      <c r="Q223" s="68"/>
      <c r="R223" s="70" t="s">
        <v>72</v>
      </c>
      <c r="S223" s="70">
        <v>1</v>
      </c>
      <c r="T223" s="70">
        <v>2</v>
      </c>
      <c r="U223" s="70">
        <v>3</v>
      </c>
      <c r="V223" s="70">
        <v>4</v>
      </c>
      <c r="W223" s="70">
        <v>5</v>
      </c>
      <c r="X223" s="70">
        <v>6</v>
      </c>
      <c r="Y223" s="70">
        <v>7</v>
      </c>
      <c r="Z223" s="70">
        <v>8</v>
      </c>
      <c r="AA223" s="70">
        <v>9</v>
      </c>
      <c r="AB223" s="70">
        <v>10</v>
      </c>
      <c r="AC223" s="70">
        <v>11</v>
      </c>
      <c r="AD223" s="70">
        <v>12</v>
      </c>
      <c r="AE223" s="68"/>
      <c r="AF223" s="68"/>
      <c r="AG223" s="68"/>
      <c r="AH223" s="68"/>
      <c r="AI223" s="68"/>
      <c r="AJ223" s="68"/>
      <c r="AK223" s="68"/>
      <c r="AL223" s="68"/>
      <c r="AM223" s="68"/>
      <c r="AN223" s="68"/>
      <c r="AO223" s="68"/>
      <c r="AP223" s="68"/>
      <c r="AQ223" s="68"/>
      <c r="AR223" s="68"/>
      <c r="AU223" s="104"/>
      <c r="BB223" s="68"/>
      <c r="BC223" s="68"/>
      <c r="BD223" s="68"/>
      <c r="BE223" s="68"/>
      <c r="BF223" s="68"/>
      <c r="BG223" s="68"/>
      <c r="BH223" s="68"/>
      <c r="BI223" s="70">
        <v>1</v>
      </c>
      <c r="BJ223" s="70">
        <v>2</v>
      </c>
      <c r="BK223" s="70">
        <v>3</v>
      </c>
      <c r="BL223" s="70">
        <v>4</v>
      </c>
      <c r="BM223" s="70">
        <v>5</v>
      </c>
      <c r="BN223" s="70">
        <v>6</v>
      </c>
      <c r="BO223" s="70">
        <v>7</v>
      </c>
      <c r="BP223" s="70">
        <v>8</v>
      </c>
      <c r="BQ223" s="70">
        <v>9</v>
      </c>
      <c r="BR223" s="70">
        <v>10</v>
      </c>
      <c r="BS223" s="70">
        <v>11</v>
      </c>
      <c r="BT223" s="70">
        <v>12</v>
      </c>
      <c r="BU223" s="68"/>
      <c r="BV223" s="68"/>
      <c r="BW223" s="68"/>
      <c r="BX223" s="68"/>
      <c r="BY223" s="68"/>
      <c r="BZ223" s="68"/>
      <c r="CA223" s="68"/>
      <c r="CB223" s="68"/>
      <c r="CC223" s="68"/>
      <c r="CD223" s="68"/>
      <c r="CE223" s="68"/>
      <c r="CF223" s="68"/>
      <c r="CG223" s="68"/>
      <c r="CH223" s="68"/>
      <c r="CL223" s="104"/>
      <c r="CR223" s="68"/>
      <c r="CS223" s="68"/>
      <c r="CT223" s="68"/>
      <c r="CU223" s="68"/>
      <c r="CV223" s="68"/>
      <c r="CW223" s="68"/>
      <c r="CX223" s="68"/>
      <c r="CY223" s="70">
        <v>1</v>
      </c>
      <c r="CZ223" s="70">
        <v>2</v>
      </c>
      <c r="DA223" s="70">
        <v>3</v>
      </c>
      <c r="DB223" s="70">
        <v>4</v>
      </c>
      <c r="DC223" s="70">
        <v>5</v>
      </c>
      <c r="DD223" s="70">
        <v>6</v>
      </c>
      <c r="DE223" s="70">
        <v>7</v>
      </c>
      <c r="DF223" s="70">
        <v>8</v>
      </c>
      <c r="DG223" s="70">
        <v>9</v>
      </c>
      <c r="DH223" s="70">
        <v>10</v>
      </c>
      <c r="DI223" s="70">
        <v>11</v>
      </c>
      <c r="DJ223" s="70">
        <v>12</v>
      </c>
      <c r="DK223" s="68"/>
      <c r="DL223" s="68"/>
      <c r="DM223" s="68"/>
      <c r="DN223" s="68"/>
      <c r="DO223" s="68"/>
      <c r="DP223" s="68"/>
      <c r="DQ223" s="68"/>
      <c r="DR223" s="68"/>
      <c r="DS223" s="68"/>
      <c r="DT223" s="68"/>
      <c r="DU223" s="68"/>
      <c r="DV223" s="68"/>
      <c r="DW223" s="68"/>
      <c r="DX223" s="68"/>
    </row>
    <row r="224" spans="8:128" ht="24" customHeight="1" x14ac:dyDescent="0.2">
      <c r="L224" s="68"/>
      <c r="M224" s="68"/>
      <c r="N224" s="68"/>
      <c r="O224" s="68"/>
      <c r="P224" s="68"/>
      <c r="Q224" s="68"/>
      <c r="R224" s="68"/>
      <c r="S224" s="70"/>
      <c r="T224" s="68"/>
      <c r="U224" s="68"/>
      <c r="V224" s="68"/>
      <c r="W224" s="68"/>
      <c r="X224" s="68"/>
      <c r="Y224" s="68"/>
      <c r="Z224" s="68"/>
      <c r="AA224" s="68"/>
      <c r="AB224" s="68"/>
      <c r="AC224" s="68"/>
      <c r="AD224" s="68"/>
      <c r="AE224" s="68"/>
      <c r="AF224" s="68"/>
      <c r="AG224" s="68"/>
      <c r="AH224" s="68"/>
      <c r="AI224" s="68"/>
      <c r="AJ224" s="68"/>
      <c r="AK224" s="68"/>
      <c r="AL224" s="68"/>
      <c r="AM224" s="68"/>
      <c r="AN224" s="68"/>
      <c r="AO224" s="68"/>
      <c r="AP224" s="68"/>
      <c r="AQ224" s="68"/>
      <c r="AR224" s="68"/>
      <c r="AU224" s="104"/>
      <c r="BB224" s="68"/>
      <c r="BC224" s="68"/>
      <c r="BD224" s="68"/>
      <c r="BE224" s="68"/>
      <c r="BF224" s="68"/>
      <c r="BG224" s="68"/>
      <c r="BH224" s="68"/>
      <c r="BI224" s="70"/>
      <c r="BJ224" s="68"/>
      <c r="BK224" s="68"/>
      <c r="BL224" s="68"/>
      <c r="BM224" s="68"/>
      <c r="BN224" s="68"/>
      <c r="BO224" s="68"/>
      <c r="BP224" s="68"/>
      <c r="BQ224" s="68"/>
      <c r="BR224" s="68"/>
      <c r="BS224" s="68"/>
      <c r="BT224" s="68"/>
      <c r="BU224" s="68"/>
      <c r="BV224" s="68"/>
      <c r="BW224" s="68"/>
      <c r="BX224" s="68"/>
      <c r="BY224" s="68"/>
      <c r="BZ224" s="68"/>
      <c r="CA224" s="68"/>
      <c r="CB224" s="68"/>
      <c r="CC224" s="68"/>
      <c r="CD224" s="68"/>
      <c r="CE224" s="68"/>
      <c r="CF224" s="68"/>
      <c r="CG224" s="68"/>
      <c r="CH224" s="68"/>
      <c r="CL224" s="104"/>
      <c r="CR224" s="68"/>
      <c r="CS224" s="68"/>
      <c r="CT224" s="68"/>
      <c r="CU224" s="68"/>
      <c r="CV224" s="68"/>
      <c r="CW224" s="68"/>
      <c r="CX224" s="68"/>
      <c r="CY224" s="70"/>
      <c r="CZ224" s="68"/>
      <c r="DA224" s="68"/>
      <c r="DB224" s="68"/>
      <c r="DC224" s="68"/>
      <c r="DD224" s="68"/>
      <c r="DE224" s="68"/>
      <c r="DF224" s="68"/>
      <c r="DG224" s="68"/>
      <c r="DH224" s="68"/>
      <c r="DI224" s="68"/>
      <c r="DJ224" s="68"/>
      <c r="DK224" s="68"/>
      <c r="DL224" s="68"/>
      <c r="DM224" s="68"/>
      <c r="DN224" s="68"/>
      <c r="DO224" s="68"/>
      <c r="DP224" s="68"/>
      <c r="DQ224" s="68"/>
      <c r="DR224" s="68"/>
      <c r="DS224" s="68"/>
      <c r="DT224" s="68"/>
      <c r="DU224" s="68"/>
      <c r="DV224" s="68"/>
      <c r="DW224" s="68"/>
      <c r="DX224" s="68"/>
    </row>
    <row r="225" spans="12:128" ht="24" customHeight="1" x14ac:dyDescent="0.2">
      <c r="L225" s="68"/>
      <c r="M225" s="68"/>
      <c r="N225" s="68"/>
      <c r="O225" s="68"/>
      <c r="P225" s="68"/>
      <c r="Q225" s="68"/>
      <c r="R225" s="70"/>
      <c r="S225" s="72"/>
      <c r="T225" s="73"/>
      <c r="U225" s="73"/>
      <c r="V225" s="73"/>
      <c r="W225" s="73"/>
      <c r="X225" s="73"/>
      <c r="Y225" s="73"/>
      <c r="Z225" s="73"/>
      <c r="AA225" s="73"/>
      <c r="AB225" s="73" cm="1">
        <f t="array" ref="AB225:AB228">AB208:AB211</f>
        <v>5</v>
      </c>
      <c r="AC225" s="73"/>
      <c r="AD225" s="73"/>
      <c r="AE225" s="68"/>
      <c r="AF225" s="68"/>
      <c r="AG225" s="68"/>
      <c r="AH225" s="68"/>
      <c r="AI225" s="68"/>
      <c r="AJ225" s="68"/>
      <c r="AK225" s="68"/>
      <c r="AL225" s="68"/>
      <c r="AM225" s="68"/>
      <c r="AN225" s="68"/>
      <c r="AO225" s="68"/>
      <c r="AP225" s="68"/>
      <c r="AQ225" s="68"/>
      <c r="AR225" s="68"/>
      <c r="AU225" s="104"/>
      <c r="BB225" s="68"/>
      <c r="BC225" s="68"/>
      <c r="BD225" s="68"/>
      <c r="BE225" s="68"/>
      <c r="BF225" s="68"/>
      <c r="BG225" s="68"/>
      <c r="BH225" s="70"/>
      <c r="BI225" s="72"/>
      <c r="BJ225" s="73"/>
      <c r="BK225" s="73"/>
      <c r="BL225" s="73"/>
      <c r="BM225" s="73"/>
      <c r="BN225" s="73"/>
      <c r="BO225" s="73"/>
      <c r="BP225" s="73"/>
      <c r="BQ225" s="73"/>
      <c r="BR225" s="73"/>
      <c r="BS225" s="73" cm="1">
        <f t="array" ref="BS225:BS228">BS208:BS211</f>
        <v>5</v>
      </c>
      <c r="BT225" s="73"/>
      <c r="BU225" s="68"/>
      <c r="BV225" s="68"/>
      <c r="BW225" s="68"/>
      <c r="BX225" s="68"/>
      <c r="BY225" s="68"/>
      <c r="BZ225" s="68"/>
      <c r="CA225" s="68"/>
      <c r="CB225" s="68"/>
      <c r="CC225" s="68"/>
      <c r="CD225" s="68"/>
      <c r="CE225" s="68"/>
      <c r="CF225" s="68"/>
      <c r="CG225" s="68"/>
      <c r="CH225" s="68"/>
      <c r="CL225" s="104"/>
      <c r="CR225" s="68"/>
      <c r="CS225" s="68"/>
      <c r="CT225" s="68"/>
      <c r="CU225" s="68"/>
      <c r="CV225" s="68"/>
      <c r="CW225" s="68"/>
      <c r="CX225" s="70"/>
      <c r="CY225" s="72"/>
      <c r="CZ225" s="73"/>
      <c r="DA225" s="73"/>
      <c r="DB225" s="73"/>
      <c r="DC225" s="73"/>
      <c r="DD225" s="73"/>
      <c r="DE225" s="73"/>
      <c r="DF225" s="73"/>
      <c r="DG225" s="73"/>
      <c r="DH225" s="73"/>
      <c r="DI225" s="73"/>
      <c r="DJ225" s="73" cm="1">
        <f t="array" ref="DJ225:DJ228">DJ208:DJ211</f>
        <v>3</v>
      </c>
      <c r="DK225" s="68"/>
      <c r="DL225" s="68"/>
      <c r="DM225" s="68"/>
      <c r="DN225" s="68"/>
      <c r="DO225" s="68"/>
      <c r="DP225" s="68"/>
      <c r="DQ225" s="68"/>
      <c r="DR225" s="68"/>
      <c r="DS225" s="68"/>
      <c r="DT225" s="68"/>
      <c r="DU225" s="68"/>
      <c r="DV225" s="68"/>
      <c r="DW225" s="68"/>
      <c r="DX225" s="68"/>
    </row>
    <row r="226" spans="12:128" ht="24" customHeight="1" x14ac:dyDescent="0.2">
      <c r="L226" s="68"/>
      <c r="M226" s="68"/>
      <c r="N226" s="68"/>
      <c r="O226" s="68"/>
      <c r="P226" s="68"/>
      <c r="Q226" s="68"/>
      <c r="R226" s="70"/>
      <c r="S226" s="74"/>
      <c r="T226" s="75"/>
      <c r="U226" s="75"/>
      <c r="V226" s="75"/>
      <c r="W226" s="75"/>
      <c r="X226" s="75"/>
      <c r="Y226" s="75"/>
      <c r="Z226" s="75"/>
      <c r="AA226" s="75"/>
      <c r="AB226" s="75">
        <v>0</v>
      </c>
      <c r="AC226" s="75"/>
      <c r="AD226" s="75"/>
      <c r="AE226" s="68"/>
      <c r="AF226" s="68"/>
      <c r="AG226" s="68"/>
      <c r="AH226" s="68"/>
      <c r="AI226" s="68"/>
      <c r="AJ226" s="68"/>
      <c r="AK226" s="68"/>
      <c r="AL226" s="68"/>
      <c r="AM226" s="68"/>
      <c r="AN226" s="68"/>
      <c r="AO226" s="68"/>
      <c r="AP226" s="68"/>
      <c r="AQ226" s="68"/>
      <c r="AR226" s="68"/>
      <c r="AU226" s="104"/>
      <c r="BB226" s="68"/>
      <c r="BC226" s="68"/>
      <c r="BD226" s="68"/>
      <c r="BE226" s="68"/>
      <c r="BF226" s="68"/>
      <c r="BG226" s="68"/>
      <c r="BH226" s="70"/>
      <c r="BI226" s="74"/>
      <c r="BJ226" s="75"/>
      <c r="BK226" s="75"/>
      <c r="BL226" s="75"/>
      <c r="BM226" s="75"/>
      <c r="BN226" s="75"/>
      <c r="BO226" s="75"/>
      <c r="BP226" s="75"/>
      <c r="BQ226" s="75"/>
      <c r="BR226" s="75"/>
      <c r="BS226" s="75">
        <v>1</v>
      </c>
      <c r="BT226" s="75"/>
      <c r="BU226" s="68"/>
      <c r="BV226" s="68"/>
      <c r="BW226" s="68"/>
      <c r="BX226" s="68"/>
      <c r="BY226" s="68"/>
      <c r="BZ226" s="68"/>
      <c r="CA226" s="68"/>
      <c r="CB226" s="68"/>
      <c r="CC226" s="68"/>
      <c r="CD226" s="68"/>
      <c r="CE226" s="68"/>
      <c r="CF226" s="68"/>
      <c r="CG226" s="68"/>
      <c r="CH226" s="68"/>
      <c r="CL226" s="104"/>
      <c r="CR226" s="68"/>
      <c r="CS226" s="68"/>
      <c r="CT226" s="68"/>
      <c r="CU226" s="68"/>
      <c r="CV226" s="68"/>
      <c r="CW226" s="68"/>
      <c r="CX226" s="70"/>
      <c r="CY226" s="74"/>
      <c r="CZ226" s="75"/>
      <c r="DA226" s="75"/>
      <c r="DB226" s="75"/>
      <c r="DC226" s="75"/>
      <c r="DD226" s="75"/>
      <c r="DE226" s="75"/>
      <c r="DF226" s="75"/>
      <c r="DG226" s="75"/>
      <c r="DH226" s="75"/>
      <c r="DI226" s="75"/>
      <c r="DJ226" s="75">
        <v>0</v>
      </c>
      <c r="DK226" s="68"/>
      <c r="DL226" s="68"/>
      <c r="DM226" s="68"/>
      <c r="DN226" s="68"/>
      <c r="DO226" s="68"/>
      <c r="DP226" s="68"/>
      <c r="DQ226" s="68"/>
      <c r="DR226" s="68"/>
      <c r="DS226" s="68"/>
      <c r="DT226" s="68"/>
      <c r="DU226" s="68"/>
      <c r="DV226" s="68"/>
      <c r="DW226" s="68"/>
      <c r="DX226" s="68"/>
    </row>
    <row r="227" spans="12:128" ht="24" customHeight="1" x14ac:dyDescent="0.2">
      <c r="L227" s="68"/>
      <c r="M227" s="68"/>
      <c r="N227" s="68"/>
      <c r="O227" s="68"/>
      <c r="P227" s="68"/>
      <c r="Q227" s="68"/>
      <c r="R227" s="70"/>
      <c r="S227" s="74"/>
      <c r="T227" s="75"/>
      <c r="U227" s="75"/>
      <c r="V227" s="75"/>
      <c r="W227" s="75"/>
      <c r="X227" s="75"/>
      <c r="Y227" s="75"/>
      <c r="Z227" s="75"/>
      <c r="AA227" s="75"/>
      <c r="AB227" s="75">
        <v>2</v>
      </c>
      <c r="AC227" s="75"/>
      <c r="AD227" s="75"/>
      <c r="AE227" s="68"/>
      <c r="AF227" s="68"/>
      <c r="AG227" s="68"/>
      <c r="AH227" s="68"/>
      <c r="AI227" s="68"/>
      <c r="AJ227" s="68"/>
      <c r="AK227" s="68"/>
      <c r="AL227" s="68"/>
      <c r="AM227" s="68"/>
      <c r="AN227" s="68"/>
      <c r="AO227" s="68"/>
      <c r="AP227" s="68"/>
      <c r="AQ227" s="68"/>
      <c r="AR227" s="68"/>
      <c r="AU227" s="104"/>
      <c r="BB227" s="68"/>
      <c r="BC227" s="68"/>
      <c r="BD227" s="68"/>
      <c r="BE227" s="68"/>
      <c r="BF227" s="68"/>
      <c r="BG227" s="68"/>
      <c r="BH227" s="70"/>
      <c r="BI227" s="74"/>
      <c r="BJ227" s="75"/>
      <c r="BK227" s="75"/>
      <c r="BL227" s="75"/>
      <c r="BM227" s="75"/>
      <c r="BN227" s="75"/>
      <c r="BO227" s="75"/>
      <c r="BP227" s="75"/>
      <c r="BQ227" s="75"/>
      <c r="BR227" s="75"/>
      <c r="BS227" s="75">
        <v>3</v>
      </c>
      <c r="BT227" s="75"/>
      <c r="BU227" s="68"/>
      <c r="BV227" s="68"/>
      <c r="BW227" s="68"/>
      <c r="BX227" s="68"/>
      <c r="BY227" s="68"/>
      <c r="BZ227" s="68"/>
      <c r="CA227" s="68"/>
      <c r="CB227" s="68"/>
      <c r="CC227" s="68"/>
      <c r="CD227" s="68"/>
      <c r="CE227" s="68"/>
      <c r="CF227" s="68"/>
      <c r="CG227" s="68"/>
      <c r="CH227" s="68"/>
      <c r="CL227" s="104"/>
      <c r="CR227" s="68"/>
      <c r="CS227" s="68"/>
      <c r="CT227" s="68"/>
      <c r="CU227" s="68"/>
      <c r="CV227" s="68"/>
      <c r="CW227" s="68"/>
      <c r="CX227" s="70"/>
      <c r="CY227" s="74"/>
      <c r="CZ227" s="75"/>
      <c r="DA227" s="75"/>
      <c r="DB227" s="75"/>
      <c r="DC227" s="75"/>
      <c r="DD227" s="75"/>
      <c r="DE227" s="75"/>
      <c r="DF227" s="75"/>
      <c r="DG227" s="75"/>
      <c r="DH227" s="75"/>
      <c r="DI227" s="75"/>
      <c r="DJ227" s="75">
        <v>2</v>
      </c>
      <c r="DK227" s="68"/>
      <c r="DL227" s="68"/>
      <c r="DM227" s="68"/>
      <c r="DN227" s="68"/>
      <c r="DO227" s="68"/>
      <c r="DP227" s="68"/>
      <c r="DQ227" s="68"/>
      <c r="DR227" s="68"/>
      <c r="DS227" s="68"/>
      <c r="DT227" s="68"/>
      <c r="DU227" s="68"/>
      <c r="DV227" s="68"/>
      <c r="DW227" s="68"/>
      <c r="DX227" s="68"/>
    </row>
    <row r="228" spans="12:128" ht="24" customHeight="1" x14ac:dyDescent="0.2">
      <c r="L228" s="68"/>
      <c r="M228" s="68"/>
      <c r="N228" s="68"/>
      <c r="O228" s="68"/>
      <c r="P228" s="68"/>
      <c r="Q228" s="68"/>
      <c r="R228" s="70"/>
      <c r="S228" s="76"/>
      <c r="T228" s="77"/>
      <c r="U228" s="77"/>
      <c r="V228" s="77"/>
      <c r="W228" s="77"/>
      <c r="X228" s="77"/>
      <c r="Y228" s="77"/>
      <c r="Z228" s="77"/>
      <c r="AA228" s="77"/>
      <c r="AB228" s="77">
        <v>4</v>
      </c>
      <c r="AC228" s="77"/>
      <c r="AD228" s="77"/>
      <c r="AE228" s="68"/>
      <c r="AF228" s="68"/>
      <c r="AG228" s="68"/>
      <c r="AH228" s="68"/>
      <c r="AI228" s="68"/>
      <c r="AJ228" s="68"/>
      <c r="AK228" s="68"/>
      <c r="AL228" s="68"/>
      <c r="AM228" s="68"/>
      <c r="AN228" s="68"/>
      <c r="AO228" s="68"/>
      <c r="AP228" s="68"/>
      <c r="AQ228" s="68"/>
      <c r="AR228" s="68"/>
      <c r="AU228" s="104"/>
      <c r="BB228" s="68"/>
      <c r="BC228" s="68"/>
      <c r="BD228" s="68"/>
      <c r="BE228" s="68"/>
      <c r="BF228" s="68"/>
      <c r="BG228" s="68"/>
      <c r="BH228" s="70"/>
      <c r="BI228" s="76"/>
      <c r="BJ228" s="77"/>
      <c r="BK228" s="77"/>
      <c r="BL228" s="77"/>
      <c r="BM228" s="77"/>
      <c r="BN228" s="77"/>
      <c r="BO228" s="77"/>
      <c r="BP228" s="77"/>
      <c r="BQ228" s="77"/>
      <c r="BR228" s="77"/>
      <c r="BS228" s="77">
        <v>6</v>
      </c>
      <c r="BT228" s="77"/>
      <c r="BU228" s="68"/>
      <c r="BV228" s="68"/>
      <c r="BW228" s="68"/>
      <c r="BX228" s="68"/>
      <c r="BY228" s="68"/>
      <c r="BZ228" s="68"/>
      <c r="CA228" s="68"/>
      <c r="CB228" s="68"/>
      <c r="CC228" s="68"/>
      <c r="CD228" s="68"/>
      <c r="CE228" s="68"/>
      <c r="CF228" s="68"/>
      <c r="CG228" s="68"/>
      <c r="CH228" s="68"/>
      <c r="CL228" s="104"/>
      <c r="CR228" s="68"/>
      <c r="CS228" s="68"/>
      <c r="CT228" s="68"/>
      <c r="CU228" s="68"/>
      <c r="CV228" s="68"/>
      <c r="CW228" s="68"/>
      <c r="CX228" s="70"/>
      <c r="CY228" s="76"/>
      <c r="CZ228" s="77"/>
      <c r="DA228" s="77"/>
      <c r="DB228" s="77"/>
      <c r="DC228" s="77"/>
      <c r="DD228" s="77"/>
      <c r="DE228" s="77"/>
      <c r="DF228" s="77"/>
      <c r="DG228" s="77"/>
      <c r="DH228" s="77"/>
      <c r="DI228" s="77"/>
      <c r="DJ228" s="77">
        <v>3</v>
      </c>
      <c r="DK228" s="68"/>
      <c r="DL228" s="68"/>
      <c r="DM228" s="68"/>
      <c r="DN228" s="68"/>
      <c r="DO228" s="68"/>
      <c r="DP228" s="68"/>
      <c r="DQ228" s="68"/>
      <c r="DR228" s="68"/>
      <c r="DS228" s="68"/>
      <c r="DT228" s="68"/>
      <c r="DU228" s="68"/>
      <c r="DV228" s="68"/>
      <c r="DW228" s="68"/>
      <c r="DX228" s="68"/>
    </row>
    <row r="229" spans="12:128" ht="24" customHeight="1" x14ac:dyDescent="0.2">
      <c r="L229" s="68"/>
      <c r="M229" s="70"/>
      <c r="N229" s="68"/>
      <c r="O229" s="68"/>
      <c r="P229" s="68"/>
      <c r="Q229" s="68"/>
      <c r="R229" s="70"/>
      <c r="S229" s="70" t="s">
        <v>0</v>
      </c>
      <c r="T229" s="70" t="s">
        <v>0</v>
      </c>
      <c r="U229" s="70" t="s">
        <v>0</v>
      </c>
      <c r="V229" s="70" t="s">
        <v>0</v>
      </c>
      <c r="W229" s="70" t="s">
        <v>0</v>
      </c>
      <c r="X229" s="70" t="s">
        <v>0</v>
      </c>
      <c r="Y229" s="70" t="s">
        <v>0</v>
      </c>
      <c r="Z229" s="70" t="s">
        <v>0</v>
      </c>
      <c r="AA229" s="70" t="s">
        <v>0</v>
      </c>
      <c r="AB229" s="70" t="s">
        <v>0</v>
      </c>
      <c r="AC229" s="70"/>
      <c r="AD229" s="70"/>
      <c r="AE229" s="68"/>
      <c r="AF229" s="68"/>
      <c r="AG229" s="68"/>
      <c r="AH229" s="68"/>
      <c r="AI229" s="68"/>
      <c r="AJ229" s="68"/>
      <c r="AK229" s="68"/>
      <c r="AL229" s="68"/>
      <c r="AM229" s="68"/>
      <c r="AN229" s="68"/>
      <c r="AO229" s="68"/>
      <c r="AP229" s="68"/>
      <c r="AQ229" s="68"/>
      <c r="AR229" s="68"/>
      <c r="AU229" s="104"/>
      <c r="BB229" s="68"/>
      <c r="BC229" s="70"/>
      <c r="BD229" s="68"/>
      <c r="BE229" s="68"/>
      <c r="BF229" s="68"/>
      <c r="BG229" s="68"/>
      <c r="BH229" s="70"/>
      <c r="BI229" s="70" t="s">
        <v>0</v>
      </c>
      <c r="BJ229" s="70" t="s">
        <v>0</v>
      </c>
      <c r="BK229" s="70" t="s">
        <v>0</v>
      </c>
      <c r="BL229" s="70" t="s">
        <v>0</v>
      </c>
      <c r="BM229" s="70" t="s">
        <v>0</v>
      </c>
      <c r="BN229" s="70" t="s">
        <v>0</v>
      </c>
      <c r="BO229" s="70" t="s">
        <v>0</v>
      </c>
      <c r="BP229" s="70" t="s">
        <v>0</v>
      </c>
      <c r="BQ229" s="70" t="s">
        <v>0</v>
      </c>
      <c r="BR229" s="70" t="s">
        <v>0</v>
      </c>
      <c r="BS229" s="70" t="s">
        <v>0</v>
      </c>
      <c r="BT229" s="70" t="s">
        <v>0</v>
      </c>
      <c r="BU229" s="68"/>
      <c r="BV229" s="68"/>
      <c r="BW229" s="68"/>
      <c r="BX229" s="68"/>
      <c r="BY229" s="68"/>
      <c r="BZ229" s="68"/>
      <c r="CA229" s="68"/>
      <c r="CB229" s="68"/>
      <c r="CC229" s="68"/>
      <c r="CD229" s="68"/>
      <c r="CE229" s="68"/>
      <c r="CF229" s="68"/>
      <c r="CG229" s="68"/>
      <c r="CH229" s="68"/>
      <c r="CL229" s="104"/>
      <c r="CR229" s="68"/>
      <c r="CS229" s="70"/>
      <c r="CT229" s="68"/>
      <c r="CU229" s="68"/>
      <c r="CV229" s="68"/>
      <c r="CW229" s="68"/>
      <c r="CX229" s="70"/>
      <c r="CY229" s="70" t="s">
        <v>0</v>
      </c>
      <c r="CZ229" s="70" t="s">
        <v>0</v>
      </c>
      <c r="DA229" s="70" t="s">
        <v>0</v>
      </c>
      <c r="DB229" s="70" t="s">
        <v>0</v>
      </c>
      <c r="DC229" s="70" t="s">
        <v>0</v>
      </c>
      <c r="DD229" s="70" t="s">
        <v>0</v>
      </c>
      <c r="DE229" s="70" t="s">
        <v>0</v>
      </c>
      <c r="DF229" s="70" t="s">
        <v>0</v>
      </c>
      <c r="DG229" s="70" t="s">
        <v>0</v>
      </c>
      <c r="DH229" s="70" t="s">
        <v>0</v>
      </c>
      <c r="DI229" s="70" t="s">
        <v>0</v>
      </c>
      <c r="DJ229" s="70" t="s">
        <v>0</v>
      </c>
      <c r="DK229" s="68"/>
      <c r="DL229" s="68"/>
      <c r="DM229" s="68"/>
      <c r="DN229" s="68"/>
      <c r="DO229" s="68"/>
      <c r="DP229" s="68"/>
      <c r="DQ229" s="68"/>
      <c r="DR229" s="68"/>
      <c r="DS229" s="68"/>
      <c r="DT229" s="68"/>
      <c r="DU229" s="68"/>
      <c r="DV229" s="68"/>
      <c r="DW229" s="68"/>
      <c r="DX229" s="68"/>
    </row>
    <row r="230" spans="12:128" ht="24" customHeight="1" x14ac:dyDescent="0.2">
      <c r="L230" s="91" t="s">
        <v>96</v>
      </c>
      <c r="S230" s="68"/>
      <c r="T230" s="68"/>
      <c r="U230" s="68"/>
      <c r="V230" s="68"/>
      <c r="W230" s="68"/>
      <c r="X230" s="68"/>
      <c r="Y230" s="68"/>
      <c r="Z230" s="68"/>
      <c r="AA230" s="68"/>
      <c r="AB230" s="68"/>
      <c r="AC230" s="68"/>
      <c r="AD230" s="68"/>
      <c r="AE230" s="68"/>
      <c r="AF230" s="68"/>
      <c r="AG230" s="68"/>
      <c r="AH230" s="68"/>
      <c r="AI230" s="68"/>
      <c r="AJ230" s="68"/>
      <c r="AK230" s="68"/>
      <c r="AL230" s="68"/>
      <c r="AM230" s="68"/>
      <c r="AN230" s="68"/>
      <c r="AO230" s="68"/>
      <c r="AP230" s="68"/>
      <c r="AQ230" s="68"/>
      <c r="AR230" s="68"/>
      <c r="AU230" s="104"/>
      <c r="BB230" s="91" t="s">
        <v>96</v>
      </c>
      <c r="BI230" s="68"/>
      <c r="BJ230" s="68"/>
      <c r="BK230" s="68"/>
      <c r="BL230" s="68"/>
      <c r="BM230" s="68"/>
      <c r="BN230" s="68"/>
      <c r="BO230" s="68"/>
      <c r="BP230" s="68"/>
      <c r="BQ230" s="68"/>
      <c r="BR230" s="68"/>
      <c r="BS230" s="68"/>
      <c r="BT230" s="68"/>
      <c r="BU230" s="68"/>
      <c r="BV230" s="68"/>
      <c r="BW230" s="68"/>
      <c r="BX230" s="68"/>
      <c r="BY230" s="68"/>
      <c r="BZ230" s="68"/>
      <c r="CA230" s="68"/>
      <c r="CB230" s="68"/>
      <c r="CC230" s="68"/>
      <c r="CD230" s="68"/>
      <c r="CE230" s="68"/>
      <c r="CF230" s="68"/>
      <c r="CG230" s="68"/>
      <c r="CH230" s="68"/>
      <c r="CL230" s="104"/>
      <c r="CR230" s="91" t="s">
        <v>96</v>
      </c>
      <c r="CY230" s="68"/>
      <c r="CZ230" s="68"/>
      <c r="DA230" s="68"/>
      <c r="DB230" s="68"/>
      <c r="DC230" s="68"/>
      <c r="DD230" s="68"/>
      <c r="DE230" s="68"/>
      <c r="DF230" s="68"/>
      <c r="DG230" s="68"/>
      <c r="DH230" s="68"/>
      <c r="DI230" s="68"/>
      <c r="DJ230" s="68"/>
      <c r="DK230" s="68"/>
      <c r="DL230" s="68"/>
      <c r="DM230" s="68"/>
      <c r="DN230" s="68"/>
      <c r="DO230" s="68"/>
      <c r="DP230" s="68"/>
      <c r="DQ230" s="68"/>
      <c r="DR230" s="68"/>
      <c r="DS230" s="68"/>
      <c r="DT230" s="68"/>
      <c r="DU230" s="68"/>
      <c r="DV230" s="68"/>
      <c r="DW230" s="68"/>
      <c r="DX230" s="68"/>
    </row>
    <row r="231" spans="12:128" ht="24" customHeight="1" x14ac:dyDescent="0.2">
      <c r="L231" s="68"/>
      <c r="M231" s="78" cm="1">
        <f t="array" ref="M231:P240">TRANSPOSE(S212:AB215)</f>
        <v>5</v>
      </c>
      <c r="N231" s="79">
        <v>4</v>
      </c>
      <c r="O231" s="79">
        <v>0</v>
      </c>
      <c r="P231" s="80">
        <v>4</v>
      </c>
      <c r="Q231" s="70" t="s">
        <v>3</v>
      </c>
      <c r="R231" s="68"/>
      <c r="S231" s="70"/>
      <c r="T231" s="70"/>
      <c r="U231" s="70"/>
      <c r="V231" s="70"/>
      <c r="W231" s="70"/>
      <c r="X231" s="70"/>
      <c r="Y231" s="68"/>
      <c r="Z231" s="68"/>
      <c r="AA231" s="68"/>
      <c r="AB231" s="68" cm="1">
        <f t="array" ref="AB231:AB240">MMULT(M231:P240,_xlfn.ANCHORARRAY(AB225))/SQRT(4)</f>
        <v>20.5</v>
      </c>
      <c r="AC231" s="68"/>
      <c r="AD231" s="68"/>
      <c r="AE231" s="68"/>
      <c r="AF231" s="70" t="s">
        <v>3</v>
      </c>
      <c r="AG231" s="18"/>
      <c r="AH231" s="18"/>
      <c r="AI231" s="18"/>
      <c r="AJ231" s="18"/>
      <c r="AK231" s="18"/>
      <c r="AL231" s="18"/>
      <c r="AM231" s="18"/>
      <c r="AN231" s="18"/>
      <c r="AO231" s="18"/>
      <c r="AP231" s="18" cm="1">
        <f t="array" ref="AP231:AP240">_xlfn.LET(_xlpm.x,_xlfn.ANCHORARRAY(AB231), EXP(_xlpm.x) / SUM(EXP(_xlpm.x)))</f>
        <v>0.22178112239645692</v>
      </c>
      <c r="AQ231" s="18"/>
      <c r="AR231" s="18"/>
      <c r="AU231" s="104"/>
      <c r="BB231" s="68"/>
      <c r="BC231" s="78" cm="1">
        <f t="array" ref="BC231:BF241">TRANSPOSE(BI212:BS215)</f>
        <v>5</v>
      </c>
      <c r="BD231" s="79">
        <v>4</v>
      </c>
      <c r="BE231" s="79">
        <v>0</v>
      </c>
      <c r="BF231" s="80">
        <v>4</v>
      </c>
      <c r="BG231" s="70" t="s">
        <v>3</v>
      </c>
      <c r="BH231" s="68"/>
      <c r="BI231" s="70"/>
      <c r="BJ231" s="70"/>
      <c r="BK231" s="70"/>
      <c r="BL231" s="70"/>
      <c r="BM231" s="70"/>
      <c r="BN231" s="70"/>
      <c r="BO231" s="68"/>
      <c r="BP231" s="68"/>
      <c r="BQ231" s="68"/>
      <c r="BR231" s="68"/>
      <c r="BS231" s="68" cm="1">
        <f t="array" ref="BS231:BS241">MMULT(_xlfn.ANCHORARRAY(BC231),_xlfn.ANCHORARRAY(BS225))/SQRT(4)</f>
        <v>26.5</v>
      </c>
      <c r="BT231" s="68"/>
      <c r="BU231" s="68"/>
      <c r="BV231" s="70" t="s">
        <v>3</v>
      </c>
      <c r="BW231" s="18"/>
      <c r="BX231" s="18"/>
      <c r="BY231" s="18"/>
      <c r="BZ231" s="18"/>
      <c r="CA231" s="18"/>
      <c r="CB231" s="18"/>
      <c r="CC231" s="18"/>
      <c r="CD231" s="18"/>
      <c r="CE231" s="18"/>
      <c r="CF231" s="18"/>
      <c r="CG231" s="18" cm="1">
        <f t="array" ref="CG231:CG241">_xlfn.LET(_xlpm.x,_xlfn.ANCHORARRAY(BS231), EXP(_xlpm.x) / SUM(EXP(_xlpm.x)))</f>
        <v>0.14474527912326995</v>
      </c>
      <c r="CH231" s="18"/>
      <c r="CL231" s="104"/>
      <c r="CR231" s="68"/>
      <c r="CS231" s="78" cm="1">
        <f t="array" ref="CS231:CV242">TRANSPOSE(CY212:DJ215)</f>
        <v>5</v>
      </c>
      <c r="CT231" s="79">
        <v>4</v>
      </c>
      <c r="CU231" s="79">
        <v>0</v>
      </c>
      <c r="CV231" s="80">
        <v>4</v>
      </c>
      <c r="CW231" s="70" t="s">
        <v>3</v>
      </c>
      <c r="CX231" s="68"/>
      <c r="CY231" s="70"/>
      <c r="CZ231" s="70"/>
      <c r="DA231" s="70"/>
      <c r="DB231" s="70"/>
      <c r="DC231" s="70"/>
      <c r="DD231" s="70"/>
      <c r="DE231" s="68"/>
      <c r="DF231" s="68"/>
      <c r="DG231" s="68"/>
      <c r="DH231" s="68"/>
      <c r="DI231" s="68"/>
      <c r="DJ231" s="68" cm="1">
        <f t="array" ref="DJ231:DJ242">MMULT(_xlfn.ANCHORARRAY(CS231),_xlfn.ANCHORARRAY(DJ225))/SQRT(4)</f>
        <v>13.5</v>
      </c>
      <c r="DK231" s="68"/>
      <c r="DL231" s="70" t="s">
        <v>3</v>
      </c>
      <c r="DM231" s="18"/>
      <c r="DN231" s="18"/>
      <c r="DO231" s="18"/>
      <c r="DP231" s="18"/>
      <c r="DQ231" s="18"/>
      <c r="DR231" s="18"/>
      <c r="DS231" s="18"/>
      <c r="DT231" s="18"/>
      <c r="DU231" s="18"/>
      <c r="DV231" s="18"/>
      <c r="DW231" s="18"/>
      <c r="DX231" s="18" cm="1">
        <f t="array" ref="DX231:DX242">_xlfn.LET(_xlpm.x,_xlfn.ANCHORARRAY(DJ231), EXP(_xlpm.x) / SUM(EXP(_xlpm.x)))</f>
        <v>0.13807966029082033</v>
      </c>
    </row>
    <row r="232" spans="12:128" ht="24" customHeight="1" x14ac:dyDescent="0.2">
      <c r="L232" s="68"/>
      <c r="M232" s="81">
        <v>2</v>
      </c>
      <c r="N232" s="82">
        <v>2</v>
      </c>
      <c r="O232" s="82">
        <v>1</v>
      </c>
      <c r="P232" s="77">
        <v>3</v>
      </c>
      <c r="Q232" s="70" t="s">
        <v>3</v>
      </c>
      <c r="R232" s="68"/>
      <c r="S232" s="70"/>
      <c r="T232" s="70"/>
      <c r="U232" s="70"/>
      <c r="V232" s="70"/>
      <c r="W232" s="70"/>
      <c r="X232" s="70"/>
      <c r="Y232" s="68"/>
      <c r="Z232" s="68"/>
      <c r="AA232" s="68"/>
      <c r="AB232" s="68">
        <v>12</v>
      </c>
      <c r="AC232" s="68"/>
      <c r="AD232" s="68"/>
      <c r="AE232" s="68"/>
      <c r="AF232" s="70" t="s">
        <v>3</v>
      </c>
      <c r="AG232" s="87"/>
      <c r="AH232" s="88"/>
      <c r="AI232" s="88"/>
      <c r="AJ232" s="88"/>
      <c r="AK232" s="88"/>
      <c r="AL232" s="88"/>
      <c r="AM232" s="88"/>
      <c r="AN232" s="88"/>
      <c r="AO232" s="88"/>
      <c r="AP232" s="19">
        <v>4.512544325135714E-5</v>
      </c>
      <c r="AQ232" s="88"/>
      <c r="AR232" s="88"/>
      <c r="AU232" s="104"/>
      <c r="BB232" s="68"/>
      <c r="BC232" s="81">
        <v>2</v>
      </c>
      <c r="BD232" s="82">
        <v>2</v>
      </c>
      <c r="BE232" s="82">
        <v>1</v>
      </c>
      <c r="BF232" s="77">
        <v>3</v>
      </c>
      <c r="BG232" s="70" t="s">
        <v>3</v>
      </c>
      <c r="BH232" s="68"/>
      <c r="BI232" s="70"/>
      <c r="BJ232" s="70"/>
      <c r="BK232" s="70"/>
      <c r="BL232" s="70"/>
      <c r="BM232" s="70"/>
      <c r="BN232" s="70"/>
      <c r="BO232" s="68"/>
      <c r="BP232" s="68"/>
      <c r="BQ232" s="68"/>
      <c r="BR232" s="68"/>
      <c r="BS232" s="68">
        <v>16.5</v>
      </c>
      <c r="BT232" s="68"/>
      <c r="BU232" s="68"/>
      <c r="BV232" s="70" t="s">
        <v>3</v>
      </c>
      <c r="BW232" s="87"/>
      <c r="BX232" s="88"/>
      <c r="BY232" s="88"/>
      <c r="BZ232" s="88"/>
      <c r="CA232" s="88"/>
      <c r="CB232" s="88"/>
      <c r="CC232" s="88"/>
      <c r="CD232" s="88"/>
      <c r="CE232" s="88"/>
      <c r="CF232" s="19"/>
      <c r="CG232" s="19">
        <v>6.571425505647721E-6</v>
      </c>
      <c r="CH232" s="88"/>
      <c r="CL232" s="104"/>
      <c r="CR232" s="68"/>
      <c r="CS232" s="81">
        <v>2</v>
      </c>
      <c r="CT232" s="82">
        <v>2</v>
      </c>
      <c r="CU232" s="82">
        <v>1</v>
      </c>
      <c r="CV232" s="77">
        <v>3</v>
      </c>
      <c r="CW232" s="70" t="s">
        <v>3</v>
      </c>
      <c r="CX232" s="68"/>
      <c r="CY232" s="70"/>
      <c r="CZ232" s="70"/>
      <c r="DA232" s="70"/>
      <c r="DB232" s="70"/>
      <c r="DC232" s="70"/>
      <c r="DD232" s="70"/>
      <c r="DE232" s="68"/>
      <c r="DF232" s="68"/>
      <c r="DG232" s="68"/>
      <c r="DH232" s="68"/>
      <c r="DI232" s="68"/>
      <c r="DJ232" s="68">
        <v>8.5</v>
      </c>
      <c r="DK232" s="68"/>
      <c r="DL232" s="70" t="s">
        <v>3</v>
      </c>
      <c r="DM232" s="87"/>
      <c r="DN232" s="88"/>
      <c r="DO232" s="88"/>
      <c r="DP232" s="88"/>
      <c r="DQ232" s="88"/>
      <c r="DR232" s="88"/>
      <c r="DS232" s="88"/>
      <c r="DT232" s="88"/>
      <c r="DU232" s="88"/>
      <c r="DV232" s="19"/>
      <c r="DW232" s="19"/>
      <c r="DX232" s="19">
        <v>9.3037343269127373E-4</v>
      </c>
    </row>
    <row r="233" spans="12:128" ht="24" customHeight="1" x14ac:dyDescent="0.2">
      <c r="L233" s="68"/>
      <c r="M233" s="81">
        <v>4</v>
      </c>
      <c r="N233" s="82">
        <v>4</v>
      </c>
      <c r="O233" s="82">
        <v>0</v>
      </c>
      <c r="P233" s="77">
        <v>5</v>
      </c>
      <c r="Q233" s="70" t="s">
        <v>3</v>
      </c>
      <c r="R233" s="68"/>
      <c r="S233" s="70"/>
      <c r="T233" s="70"/>
      <c r="U233" s="70"/>
      <c r="V233" s="70"/>
      <c r="W233" s="70"/>
      <c r="X233" s="70"/>
      <c r="Y233" s="68"/>
      <c r="Z233" s="68"/>
      <c r="AA233" s="68"/>
      <c r="AB233" s="68">
        <v>20</v>
      </c>
      <c r="AC233" s="68"/>
      <c r="AD233" s="68"/>
      <c r="AE233" s="68"/>
      <c r="AF233" s="70" t="s">
        <v>3</v>
      </c>
      <c r="AG233" s="87"/>
      <c r="AH233" s="88"/>
      <c r="AI233" s="88"/>
      <c r="AJ233" s="88"/>
      <c r="AK233" s="88"/>
      <c r="AL233" s="88"/>
      <c r="AM233" s="88"/>
      <c r="AN233" s="88"/>
      <c r="AO233" s="88"/>
      <c r="AP233" s="19">
        <v>0.13451705047893134</v>
      </c>
      <c r="AQ233" s="88"/>
      <c r="AR233" s="88"/>
      <c r="AU233" s="104"/>
      <c r="BB233" s="68"/>
      <c r="BC233" s="81">
        <v>4</v>
      </c>
      <c r="BD233" s="82">
        <v>4</v>
      </c>
      <c r="BE233" s="82">
        <v>0</v>
      </c>
      <c r="BF233" s="77">
        <v>5</v>
      </c>
      <c r="BG233" s="70" t="s">
        <v>3</v>
      </c>
      <c r="BH233" s="68"/>
      <c r="BI233" s="70"/>
      <c r="BJ233" s="70"/>
      <c r="BK233" s="70"/>
      <c r="BL233" s="70"/>
      <c r="BM233" s="70"/>
      <c r="BN233" s="70"/>
      <c r="BO233" s="68"/>
      <c r="BP233" s="68"/>
      <c r="BQ233" s="68"/>
      <c r="BR233" s="68"/>
      <c r="BS233" s="68">
        <v>27</v>
      </c>
      <c r="BT233" s="68"/>
      <c r="BU233" s="68"/>
      <c r="BV233" s="70" t="s">
        <v>3</v>
      </c>
      <c r="BW233" s="87"/>
      <c r="BX233" s="88"/>
      <c r="BY233" s="88"/>
      <c r="BZ233" s="88"/>
      <c r="CA233" s="88"/>
      <c r="CB233" s="88"/>
      <c r="CC233" s="88"/>
      <c r="CD233" s="88"/>
      <c r="CE233" s="88"/>
      <c r="CF233" s="19"/>
      <c r="CG233" s="19">
        <v>0.23864462052396238</v>
      </c>
      <c r="CH233" s="88"/>
      <c r="CL233" s="104"/>
      <c r="CR233" s="68"/>
      <c r="CS233" s="81">
        <v>4</v>
      </c>
      <c r="CT233" s="82">
        <v>4</v>
      </c>
      <c r="CU233" s="82">
        <v>0</v>
      </c>
      <c r="CV233" s="77">
        <v>5</v>
      </c>
      <c r="CW233" s="70" t="s">
        <v>3</v>
      </c>
      <c r="CX233" s="68"/>
      <c r="CY233" s="70"/>
      <c r="CZ233" s="70"/>
      <c r="DA233" s="70"/>
      <c r="DB233" s="70"/>
      <c r="DC233" s="70"/>
      <c r="DD233" s="70"/>
      <c r="DE233" s="68"/>
      <c r="DF233" s="68"/>
      <c r="DG233" s="68"/>
      <c r="DH233" s="68"/>
      <c r="DI233" s="68"/>
      <c r="DJ233" s="68">
        <v>13.5</v>
      </c>
      <c r="DK233" s="68"/>
      <c r="DL233" s="70" t="s">
        <v>3</v>
      </c>
      <c r="DM233" s="87"/>
      <c r="DN233" s="88"/>
      <c r="DO233" s="88"/>
      <c r="DP233" s="88"/>
      <c r="DQ233" s="88"/>
      <c r="DR233" s="88"/>
      <c r="DS233" s="88"/>
      <c r="DT233" s="88"/>
      <c r="DU233" s="88"/>
      <c r="DV233" s="19"/>
      <c r="DW233" s="19"/>
      <c r="DX233" s="19">
        <v>0.13807966029082033</v>
      </c>
    </row>
    <row r="234" spans="12:128" ht="24" customHeight="1" x14ac:dyDescent="0.2">
      <c r="L234" s="68"/>
      <c r="M234" s="81">
        <v>4</v>
      </c>
      <c r="N234" s="82">
        <v>2</v>
      </c>
      <c r="O234" s="82">
        <v>0</v>
      </c>
      <c r="P234" s="77">
        <v>5</v>
      </c>
      <c r="Q234" s="70" t="s">
        <v>3</v>
      </c>
      <c r="R234" s="68"/>
      <c r="S234" s="70"/>
      <c r="T234" s="70"/>
      <c r="U234" s="70"/>
      <c r="V234" s="70"/>
      <c r="W234" s="70"/>
      <c r="X234" s="70"/>
      <c r="Y234" s="68"/>
      <c r="Z234" s="68"/>
      <c r="AA234" s="68"/>
      <c r="AB234" s="68">
        <v>20</v>
      </c>
      <c r="AC234" s="68"/>
      <c r="AD234" s="68"/>
      <c r="AE234" s="68"/>
      <c r="AF234" s="70" t="s">
        <v>3</v>
      </c>
      <c r="AG234" s="87"/>
      <c r="AH234" s="88"/>
      <c r="AI234" s="88"/>
      <c r="AJ234" s="88"/>
      <c r="AK234" s="88"/>
      <c r="AL234" s="88"/>
      <c r="AM234" s="88"/>
      <c r="AN234" s="88"/>
      <c r="AO234" s="88"/>
      <c r="AP234" s="19">
        <v>0.13451705047893134</v>
      </c>
      <c r="AQ234" s="88"/>
      <c r="AR234" s="88"/>
      <c r="AU234" s="104"/>
      <c r="BB234" s="68"/>
      <c r="BC234" s="81">
        <v>4</v>
      </c>
      <c r="BD234" s="82">
        <v>2</v>
      </c>
      <c r="BE234" s="82">
        <v>0</v>
      </c>
      <c r="BF234" s="77">
        <v>5</v>
      </c>
      <c r="BG234" s="70" t="s">
        <v>3</v>
      </c>
      <c r="BH234" s="68"/>
      <c r="BI234" s="70"/>
      <c r="BJ234" s="70"/>
      <c r="BK234" s="70"/>
      <c r="BL234" s="70"/>
      <c r="BM234" s="70"/>
      <c r="BN234" s="70"/>
      <c r="BO234" s="68"/>
      <c r="BP234" s="68"/>
      <c r="BQ234" s="68"/>
      <c r="BR234" s="68"/>
      <c r="BS234" s="68">
        <v>26</v>
      </c>
      <c r="BT234" s="68"/>
      <c r="BU234" s="68"/>
      <c r="BV234" s="70" t="s">
        <v>3</v>
      </c>
      <c r="BW234" s="87"/>
      <c r="BX234" s="88"/>
      <c r="BY234" s="88"/>
      <c r="BZ234" s="88"/>
      <c r="CA234" s="88"/>
      <c r="CB234" s="88"/>
      <c r="CC234" s="88"/>
      <c r="CD234" s="88"/>
      <c r="CE234" s="88"/>
      <c r="CF234" s="19"/>
      <c r="CG234" s="19">
        <v>8.7792449636926187E-2</v>
      </c>
      <c r="CH234" s="88"/>
      <c r="CL234" s="104"/>
      <c r="CR234" s="68"/>
      <c r="CS234" s="81">
        <v>4</v>
      </c>
      <c r="CT234" s="82">
        <v>2</v>
      </c>
      <c r="CU234" s="82">
        <v>0</v>
      </c>
      <c r="CV234" s="77">
        <v>5</v>
      </c>
      <c r="CW234" s="70" t="s">
        <v>3</v>
      </c>
      <c r="CX234" s="68"/>
      <c r="CY234" s="70"/>
      <c r="CZ234" s="70"/>
      <c r="DA234" s="70"/>
      <c r="DB234" s="70"/>
      <c r="DC234" s="70"/>
      <c r="DD234" s="70"/>
      <c r="DE234" s="68"/>
      <c r="DF234" s="68"/>
      <c r="DG234" s="68"/>
      <c r="DH234" s="68"/>
      <c r="DI234" s="68"/>
      <c r="DJ234" s="68">
        <v>13.5</v>
      </c>
      <c r="DK234" s="68"/>
      <c r="DL234" s="70" t="s">
        <v>3</v>
      </c>
      <c r="DM234" s="87"/>
      <c r="DN234" s="88"/>
      <c r="DO234" s="88"/>
      <c r="DP234" s="88"/>
      <c r="DQ234" s="88"/>
      <c r="DR234" s="88"/>
      <c r="DS234" s="88"/>
      <c r="DT234" s="88"/>
      <c r="DU234" s="88"/>
      <c r="DV234" s="19"/>
      <c r="DW234" s="19"/>
      <c r="DX234" s="19">
        <v>0.13807966029082033</v>
      </c>
    </row>
    <row r="235" spans="12:128" ht="24" customHeight="1" x14ac:dyDescent="0.2">
      <c r="L235" s="68"/>
      <c r="M235" s="81">
        <v>3</v>
      </c>
      <c r="N235" s="82">
        <v>1</v>
      </c>
      <c r="O235" s="82">
        <v>-1</v>
      </c>
      <c r="P235" s="77">
        <v>3</v>
      </c>
      <c r="Q235" s="70" t="s">
        <v>3</v>
      </c>
      <c r="R235" s="68"/>
      <c r="S235" s="70"/>
      <c r="T235" s="70"/>
      <c r="U235" s="70"/>
      <c r="V235" s="70"/>
      <c r="W235" s="70"/>
      <c r="X235" s="70"/>
      <c r="Y235" s="68"/>
      <c r="Z235" s="68"/>
      <c r="AA235" s="68"/>
      <c r="AB235" s="68">
        <v>12.5</v>
      </c>
      <c r="AC235" s="68"/>
      <c r="AD235" s="68"/>
      <c r="AE235" s="68"/>
      <c r="AF235" s="70" t="s">
        <v>3</v>
      </c>
      <c r="AG235" s="87"/>
      <c r="AH235" s="88"/>
      <c r="AI235" s="88"/>
      <c r="AJ235" s="88"/>
      <c r="AK235" s="88"/>
      <c r="AL235" s="88"/>
      <c r="AM235" s="88"/>
      <c r="AN235" s="88"/>
      <c r="AO235" s="88"/>
      <c r="AP235" s="19">
        <v>7.4399278138284082E-5</v>
      </c>
      <c r="AQ235" s="88"/>
      <c r="AR235" s="88"/>
      <c r="AU235" s="104"/>
      <c r="BB235" s="68"/>
      <c r="BC235" s="81">
        <v>3</v>
      </c>
      <c r="BD235" s="82">
        <v>1</v>
      </c>
      <c r="BE235" s="82">
        <v>-1</v>
      </c>
      <c r="BF235" s="77">
        <v>3</v>
      </c>
      <c r="BG235" s="70" t="s">
        <v>3</v>
      </c>
      <c r="BH235" s="68"/>
      <c r="BI235" s="70"/>
      <c r="BJ235" s="70"/>
      <c r="BK235" s="70"/>
      <c r="BL235" s="70"/>
      <c r="BM235" s="70"/>
      <c r="BN235" s="70"/>
      <c r="BO235" s="68"/>
      <c r="BP235" s="68"/>
      <c r="BQ235" s="68"/>
      <c r="BR235" s="68"/>
      <c r="BS235" s="68">
        <v>15.5</v>
      </c>
      <c r="BT235" s="68"/>
      <c r="BU235" s="68"/>
      <c r="BV235" s="70" t="s">
        <v>3</v>
      </c>
      <c r="BW235" s="87"/>
      <c r="BX235" s="88"/>
      <c r="BY235" s="88"/>
      <c r="BZ235" s="88"/>
      <c r="CA235" s="88"/>
      <c r="CB235" s="88"/>
      <c r="CC235" s="88"/>
      <c r="CD235" s="88"/>
      <c r="CE235" s="88"/>
      <c r="CF235" s="19"/>
      <c r="CG235" s="19">
        <v>2.4174923427174459E-6</v>
      </c>
      <c r="CH235" s="88"/>
      <c r="CL235" s="104"/>
      <c r="CR235" s="68"/>
      <c r="CS235" s="81">
        <v>3</v>
      </c>
      <c r="CT235" s="82">
        <v>1</v>
      </c>
      <c r="CU235" s="82">
        <v>-1</v>
      </c>
      <c r="CV235" s="77">
        <v>3</v>
      </c>
      <c r="CW235" s="70" t="s">
        <v>3</v>
      </c>
      <c r="CX235" s="68"/>
      <c r="CY235" s="70"/>
      <c r="CZ235" s="70"/>
      <c r="DA235" s="70"/>
      <c r="DB235" s="70"/>
      <c r="DC235" s="70"/>
      <c r="DD235" s="70"/>
      <c r="DE235" s="68"/>
      <c r="DF235" s="68"/>
      <c r="DG235" s="68"/>
      <c r="DH235" s="68"/>
      <c r="DI235" s="68"/>
      <c r="DJ235" s="68">
        <v>8</v>
      </c>
      <c r="DK235" s="68"/>
      <c r="DL235" s="70" t="s">
        <v>3</v>
      </c>
      <c r="DM235" s="87"/>
      <c r="DN235" s="88"/>
      <c r="DO235" s="88"/>
      <c r="DP235" s="88"/>
      <c r="DQ235" s="88"/>
      <c r="DR235" s="88"/>
      <c r="DS235" s="88"/>
      <c r="DT235" s="88"/>
      <c r="DU235" s="88"/>
      <c r="DV235" s="19"/>
      <c r="DW235" s="19"/>
      <c r="DX235" s="19">
        <v>5.6430001190934558E-4</v>
      </c>
    </row>
    <row r="236" spans="12:128" ht="24" customHeight="1" x14ac:dyDescent="0.2">
      <c r="L236" s="68"/>
      <c r="M236" s="81">
        <v>4</v>
      </c>
      <c r="N236" s="82">
        <v>2</v>
      </c>
      <c r="O236" s="82">
        <v>0</v>
      </c>
      <c r="P236" s="77">
        <v>4</v>
      </c>
      <c r="Q236" s="70" t="s">
        <v>3</v>
      </c>
      <c r="R236" s="68"/>
      <c r="S236" s="70"/>
      <c r="T236" s="70"/>
      <c r="U236" s="70"/>
      <c r="V236" s="70"/>
      <c r="W236" s="70"/>
      <c r="X236" s="70"/>
      <c r="Y236" s="68"/>
      <c r="Z236" s="68"/>
      <c r="AA236" s="68"/>
      <c r="AB236" s="68">
        <v>18</v>
      </c>
      <c r="AC236" s="68"/>
      <c r="AD236" s="68"/>
      <c r="AE236" s="68"/>
      <c r="AF236" s="70" t="s">
        <v>3</v>
      </c>
      <c r="AG236" s="87"/>
      <c r="AH236" s="88"/>
      <c r="AI236" s="88"/>
      <c r="AJ236" s="88"/>
      <c r="AK236" s="88"/>
      <c r="AL236" s="88"/>
      <c r="AM236" s="88"/>
      <c r="AN236" s="88"/>
      <c r="AO236" s="88"/>
      <c r="AP236" s="19">
        <v>1.82049031267199E-2</v>
      </c>
      <c r="AQ236" s="88"/>
      <c r="AR236" s="88"/>
      <c r="AU236" s="104"/>
      <c r="BB236" s="68"/>
      <c r="BC236" s="81">
        <v>4</v>
      </c>
      <c r="BD236" s="82">
        <v>2</v>
      </c>
      <c r="BE236" s="82">
        <v>0</v>
      </c>
      <c r="BF236" s="77">
        <v>4</v>
      </c>
      <c r="BG236" s="70" t="s">
        <v>3</v>
      </c>
      <c r="BH236" s="68"/>
      <c r="BI236" s="70"/>
      <c r="BJ236" s="70"/>
      <c r="BK236" s="70"/>
      <c r="BL236" s="70"/>
      <c r="BM236" s="70"/>
      <c r="BN236" s="70"/>
      <c r="BO236" s="68"/>
      <c r="BP236" s="68"/>
      <c r="BQ236" s="68"/>
      <c r="BR236" s="68"/>
      <c r="BS236" s="68">
        <v>23</v>
      </c>
      <c r="BT236" s="68"/>
      <c r="BU236" s="68"/>
      <c r="BV236" s="70" t="s">
        <v>3</v>
      </c>
      <c r="BW236" s="87"/>
      <c r="BX236" s="88"/>
      <c r="BY236" s="88"/>
      <c r="BZ236" s="88"/>
      <c r="CA236" s="88"/>
      <c r="CB236" s="88"/>
      <c r="CC236" s="88"/>
      <c r="CD236" s="88"/>
      <c r="CE236" s="88"/>
      <c r="CF236" s="19"/>
      <c r="CG236" s="19">
        <v>4.3709286922558963E-3</v>
      </c>
      <c r="CH236" s="88"/>
      <c r="CL236" s="104"/>
      <c r="CR236" s="68"/>
      <c r="CS236" s="81">
        <v>4</v>
      </c>
      <c r="CT236" s="82">
        <v>2</v>
      </c>
      <c r="CU236" s="82">
        <v>0</v>
      </c>
      <c r="CV236" s="77">
        <v>4</v>
      </c>
      <c r="CW236" s="70" t="s">
        <v>3</v>
      </c>
      <c r="CX236" s="68"/>
      <c r="CY236" s="70"/>
      <c r="CZ236" s="70"/>
      <c r="DA236" s="70"/>
      <c r="DB236" s="70"/>
      <c r="DC236" s="70"/>
      <c r="DD236" s="70"/>
      <c r="DE236" s="68"/>
      <c r="DF236" s="68"/>
      <c r="DG236" s="68"/>
      <c r="DH236" s="68"/>
      <c r="DI236" s="68"/>
      <c r="DJ236" s="68">
        <v>12</v>
      </c>
      <c r="DK236" s="68"/>
      <c r="DL236" s="70" t="s">
        <v>3</v>
      </c>
      <c r="DM236" s="87"/>
      <c r="DN236" s="88"/>
      <c r="DO236" s="88"/>
      <c r="DP236" s="88"/>
      <c r="DQ236" s="88"/>
      <c r="DR236" s="88"/>
      <c r="DS236" s="88"/>
      <c r="DT236" s="88"/>
      <c r="DU236" s="88"/>
      <c r="DV236" s="19"/>
      <c r="DW236" s="19"/>
      <c r="DX236" s="19">
        <v>3.0809736713931529E-2</v>
      </c>
    </row>
    <row r="237" spans="12:128" ht="24" customHeight="1" x14ac:dyDescent="0.2">
      <c r="L237" s="68"/>
      <c r="M237" s="81">
        <v>5</v>
      </c>
      <c r="N237" s="82">
        <v>4</v>
      </c>
      <c r="O237" s="82">
        <v>0</v>
      </c>
      <c r="P237" s="77">
        <v>4</v>
      </c>
      <c r="Q237" s="70" t="s">
        <v>3</v>
      </c>
      <c r="R237" s="68"/>
      <c r="S237" s="68"/>
      <c r="T237" s="68"/>
      <c r="U237" s="68"/>
      <c r="V237" s="68"/>
      <c r="W237" s="68"/>
      <c r="X237" s="68"/>
      <c r="Y237" s="68"/>
      <c r="Z237" s="68"/>
      <c r="AA237" s="68"/>
      <c r="AB237" s="68">
        <v>20.5</v>
      </c>
      <c r="AC237" s="68"/>
      <c r="AD237" s="68"/>
      <c r="AE237" s="68"/>
      <c r="AF237" s="70" t="s">
        <v>3</v>
      </c>
      <c r="AG237" s="87"/>
      <c r="AH237" s="88"/>
      <c r="AI237" s="88"/>
      <c r="AJ237" s="88"/>
      <c r="AK237" s="88"/>
      <c r="AL237" s="88"/>
      <c r="AM237" s="88"/>
      <c r="AN237" s="88"/>
      <c r="AO237" s="88"/>
      <c r="AP237" s="19">
        <v>0.22178112239645692</v>
      </c>
      <c r="AQ237" s="88"/>
      <c r="AR237" s="88"/>
      <c r="AU237" s="104"/>
      <c r="BB237" s="68"/>
      <c r="BC237" s="81">
        <v>5</v>
      </c>
      <c r="BD237" s="82">
        <v>4</v>
      </c>
      <c r="BE237" s="82">
        <v>0</v>
      </c>
      <c r="BF237" s="77">
        <v>4</v>
      </c>
      <c r="BG237" s="70" t="s">
        <v>3</v>
      </c>
      <c r="BH237" s="68"/>
      <c r="BI237" s="68"/>
      <c r="BJ237" s="68"/>
      <c r="BK237" s="68"/>
      <c r="BL237" s="68"/>
      <c r="BM237" s="68"/>
      <c r="BN237" s="68"/>
      <c r="BO237" s="68"/>
      <c r="BP237" s="68"/>
      <c r="BQ237" s="68"/>
      <c r="BR237" s="68"/>
      <c r="BS237" s="68">
        <v>26.5</v>
      </c>
      <c r="BT237" s="68"/>
      <c r="BU237" s="68"/>
      <c r="BV237" s="70" t="s">
        <v>3</v>
      </c>
      <c r="BW237" s="87"/>
      <c r="BX237" s="88"/>
      <c r="BY237" s="88"/>
      <c r="BZ237" s="88"/>
      <c r="CA237" s="88"/>
      <c r="CB237" s="88"/>
      <c r="CC237" s="88"/>
      <c r="CD237" s="88"/>
      <c r="CE237" s="88"/>
      <c r="CF237" s="19"/>
      <c r="CG237" s="19">
        <v>0.14474527912326995</v>
      </c>
      <c r="CH237" s="88"/>
      <c r="CL237" s="104"/>
      <c r="CR237" s="68"/>
      <c r="CS237" s="81">
        <v>5</v>
      </c>
      <c r="CT237" s="82">
        <v>4</v>
      </c>
      <c r="CU237" s="82">
        <v>0</v>
      </c>
      <c r="CV237" s="77">
        <v>4</v>
      </c>
      <c r="CW237" s="70" t="s">
        <v>3</v>
      </c>
      <c r="CX237" s="68"/>
      <c r="CY237" s="68"/>
      <c r="CZ237" s="68"/>
      <c r="DA237" s="68"/>
      <c r="DB237" s="68"/>
      <c r="DC237" s="68"/>
      <c r="DD237" s="68"/>
      <c r="DE237" s="68"/>
      <c r="DF237" s="68"/>
      <c r="DG237" s="68"/>
      <c r="DH237" s="68"/>
      <c r="DI237" s="68"/>
      <c r="DJ237" s="68">
        <v>13.5</v>
      </c>
      <c r="DK237" s="68"/>
      <c r="DL237" s="70" t="s">
        <v>3</v>
      </c>
      <c r="DM237" s="87"/>
      <c r="DN237" s="88"/>
      <c r="DO237" s="88"/>
      <c r="DP237" s="88"/>
      <c r="DQ237" s="88"/>
      <c r="DR237" s="88"/>
      <c r="DS237" s="88"/>
      <c r="DT237" s="88"/>
      <c r="DU237" s="88"/>
      <c r="DV237" s="19"/>
      <c r="DW237" s="19"/>
      <c r="DX237" s="19">
        <v>0.13807966029082033</v>
      </c>
    </row>
    <row r="238" spans="12:128" ht="24" customHeight="1" x14ac:dyDescent="0.2">
      <c r="L238" s="68"/>
      <c r="M238" s="81">
        <v>2</v>
      </c>
      <c r="N238" s="82">
        <v>2</v>
      </c>
      <c r="O238" s="82">
        <v>1</v>
      </c>
      <c r="P238" s="77">
        <v>3</v>
      </c>
      <c r="Q238" s="70" t="s">
        <v>3</v>
      </c>
      <c r="R238" s="68"/>
      <c r="S238" s="68"/>
      <c r="T238" s="68"/>
      <c r="U238" s="68"/>
      <c r="V238" s="68"/>
      <c r="W238" s="68"/>
      <c r="X238" s="68"/>
      <c r="Y238" s="68"/>
      <c r="Z238" s="68"/>
      <c r="AA238" s="68"/>
      <c r="AB238" s="68">
        <v>12</v>
      </c>
      <c r="AC238" s="68"/>
      <c r="AD238" s="68"/>
      <c r="AE238" s="68"/>
      <c r="AF238" s="70" t="s">
        <v>3</v>
      </c>
      <c r="AG238" s="87"/>
      <c r="AH238" s="88"/>
      <c r="AI238" s="88"/>
      <c r="AJ238" s="88"/>
      <c r="AK238" s="88"/>
      <c r="AL238" s="88"/>
      <c r="AM238" s="88"/>
      <c r="AN238" s="88"/>
      <c r="AO238" s="88"/>
      <c r="AP238" s="19">
        <v>4.512544325135714E-5</v>
      </c>
      <c r="AQ238" s="88"/>
      <c r="AR238" s="88"/>
      <c r="AU238" s="104"/>
      <c r="BB238" s="68"/>
      <c r="BC238" s="81">
        <v>2</v>
      </c>
      <c r="BD238" s="82">
        <v>2</v>
      </c>
      <c r="BE238" s="82">
        <v>1</v>
      </c>
      <c r="BF238" s="77">
        <v>3</v>
      </c>
      <c r="BG238" s="70" t="s">
        <v>3</v>
      </c>
      <c r="BH238" s="68"/>
      <c r="BI238" s="68"/>
      <c r="BJ238" s="68"/>
      <c r="BK238" s="68"/>
      <c r="BL238" s="68"/>
      <c r="BM238" s="68"/>
      <c r="BN238" s="68"/>
      <c r="BO238" s="68"/>
      <c r="BP238" s="68"/>
      <c r="BQ238" s="68"/>
      <c r="BR238" s="68"/>
      <c r="BS238" s="68">
        <v>16.5</v>
      </c>
      <c r="BT238" s="68"/>
      <c r="BU238" s="68"/>
      <c r="BV238" s="70" t="s">
        <v>3</v>
      </c>
      <c r="BW238" s="87"/>
      <c r="BX238" s="88"/>
      <c r="BY238" s="88"/>
      <c r="BZ238" s="88"/>
      <c r="CA238" s="88"/>
      <c r="CB238" s="88"/>
      <c r="CC238" s="88"/>
      <c r="CD238" s="88"/>
      <c r="CE238" s="88"/>
      <c r="CF238" s="19"/>
      <c r="CG238" s="19">
        <v>6.571425505647721E-6</v>
      </c>
      <c r="CH238" s="88"/>
      <c r="CL238" s="104"/>
      <c r="CR238" s="68"/>
      <c r="CS238" s="81">
        <v>2</v>
      </c>
      <c r="CT238" s="82">
        <v>2</v>
      </c>
      <c r="CU238" s="82">
        <v>1</v>
      </c>
      <c r="CV238" s="77">
        <v>3</v>
      </c>
      <c r="CW238" s="70" t="s">
        <v>3</v>
      </c>
      <c r="CX238" s="68"/>
      <c r="CY238" s="68"/>
      <c r="CZ238" s="68"/>
      <c r="DA238" s="68"/>
      <c r="DB238" s="68"/>
      <c r="DC238" s="68"/>
      <c r="DD238" s="68"/>
      <c r="DE238" s="68"/>
      <c r="DF238" s="68"/>
      <c r="DG238" s="68"/>
      <c r="DH238" s="68"/>
      <c r="DI238" s="68"/>
      <c r="DJ238" s="68">
        <v>8.5</v>
      </c>
      <c r="DK238" s="68"/>
      <c r="DL238" s="70" t="s">
        <v>3</v>
      </c>
      <c r="DM238" s="87"/>
      <c r="DN238" s="88"/>
      <c r="DO238" s="88"/>
      <c r="DP238" s="88"/>
      <c r="DQ238" s="88"/>
      <c r="DR238" s="88"/>
      <c r="DS238" s="88"/>
      <c r="DT238" s="88"/>
      <c r="DU238" s="88"/>
      <c r="DV238" s="19"/>
      <c r="DW238" s="19"/>
      <c r="DX238" s="19">
        <v>9.3037343269127373E-4</v>
      </c>
    </row>
    <row r="239" spans="12:128" ht="24" customHeight="1" x14ac:dyDescent="0.2">
      <c r="L239" s="68"/>
      <c r="M239" s="81">
        <v>4</v>
      </c>
      <c r="N239" s="82">
        <v>4</v>
      </c>
      <c r="O239" s="82">
        <v>0</v>
      </c>
      <c r="P239" s="77">
        <v>5</v>
      </c>
      <c r="Q239" s="70" t="s">
        <v>3</v>
      </c>
      <c r="R239" s="68"/>
      <c r="S239" s="68"/>
      <c r="T239" s="68"/>
      <c r="U239" s="68"/>
      <c r="V239" s="68"/>
      <c r="W239" s="68"/>
      <c r="X239" s="68"/>
      <c r="Y239" s="68"/>
      <c r="Z239" s="68"/>
      <c r="AA239" s="68"/>
      <c r="AB239" s="68">
        <v>20</v>
      </c>
      <c r="AC239" s="68"/>
      <c r="AD239" s="68"/>
      <c r="AE239" s="68"/>
      <c r="AF239" s="70" t="s">
        <v>3</v>
      </c>
      <c r="AG239" s="87"/>
      <c r="AH239" s="88"/>
      <c r="AI239" s="88"/>
      <c r="AJ239" s="88"/>
      <c r="AK239" s="88"/>
      <c r="AL239" s="88"/>
      <c r="AM239" s="88"/>
      <c r="AN239" s="88"/>
      <c r="AO239" s="88"/>
      <c r="AP239" s="19">
        <v>0.13451705047893134</v>
      </c>
      <c r="AQ239" s="88"/>
      <c r="AR239" s="88"/>
      <c r="AU239" s="104"/>
      <c r="BB239" s="68"/>
      <c r="BC239" s="81">
        <v>4</v>
      </c>
      <c r="BD239" s="82">
        <v>4</v>
      </c>
      <c r="BE239" s="82">
        <v>0</v>
      </c>
      <c r="BF239" s="77">
        <v>5</v>
      </c>
      <c r="BG239" s="70" t="s">
        <v>3</v>
      </c>
      <c r="BH239" s="68"/>
      <c r="BI239" s="68"/>
      <c r="BJ239" s="68"/>
      <c r="BK239" s="68"/>
      <c r="BL239" s="68"/>
      <c r="BM239" s="68"/>
      <c r="BN239" s="68"/>
      <c r="BO239" s="68"/>
      <c r="BP239" s="68"/>
      <c r="BQ239" s="68"/>
      <c r="BR239" s="68"/>
      <c r="BS239" s="68">
        <v>27</v>
      </c>
      <c r="BT239" s="68"/>
      <c r="BU239" s="68"/>
      <c r="BV239" s="70" t="s">
        <v>3</v>
      </c>
      <c r="BW239" s="87"/>
      <c r="BX239" s="88"/>
      <c r="BY239" s="88"/>
      <c r="BZ239" s="88"/>
      <c r="CA239" s="88"/>
      <c r="CB239" s="88"/>
      <c r="CC239" s="88"/>
      <c r="CD239" s="88"/>
      <c r="CE239" s="88"/>
      <c r="CF239" s="19"/>
      <c r="CG239" s="19">
        <v>0.23864462052396238</v>
      </c>
      <c r="CH239" s="88"/>
      <c r="CL239" s="104"/>
      <c r="CR239" s="68"/>
      <c r="CS239" s="81">
        <v>4</v>
      </c>
      <c r="CT239" s="82">
        <v>4</v>
      </c>
      <c r="CU239" s="82">
        <v>0</v>
      </c>
      <c r="CV239" s="77">
        <v>5</v>
      </c>
      <c r="CW239" s="70" t="s">
        <v>3</v>
      </c>
      <c r="CX239" s="68"/>
      <c r="CY239" s="68"/>
      <c r="CZ239" s="68"/>
      <c r="DA239" s="68"/>
      <c r="DB239" s="68"/>
      <c r="DC239" s="68"/>
      <c r="DD239" s="68"/>
      <c r="DE239" s="68"/>
      <c r="DF239" s="68"/>
      <c r="DG239" s="68"/>
      <c r="DH239" s="68"/>
      <c r="DI239" s="68"/>
      <c r="DJ239" s="68">
        <v>13.5</v>
      </c>
      <c r="DK239" s="68"/>
      <c r="DL239" s="70" t="s">
        <v>3</v>
      </c>
      <c r="DM239" s="87"/>
      <c r="DN239" s="88"/>
      <c r="DO239" s="88"/>
      <c r="DP239" s="88"/>
      <c r="DQ239" s="88"/>
      <c r="DR239" s="88"/>
      <c r="DS239" s="88"/>
      <c r="DT239" s="88"/>
      <c r="DU239" s="88"/>
      <c r="DV239" s="19"/>
      <c r="DW239" s="19"/>
      <c r="DX239" s="19">
        <v>0.13807966029082033</v>
      </c>
    </row>
    <row r="240" spans="12:128" ht="24" customHeight="1" x14ac:dyDescent="0.2">
      <c r="L240" s="68"/>
      <c r="M240" s="81">
        <v>4</v>
      </c>
      <c r="N240" s="82">
        <v>2</v>
      </c>
      <c r="O240" s="82">
        <v>0</v>
      </c>
      <c r="P240" s="77">
        <v>5</v>
      </c>
      <c r="Q240" s="70" t="s">
        <v>3</v>
      </c>
      <c r="R240" s="68"/>
      <c r="S240" s="68"/>
      <c r="T240" s="68"/>
      <c r="U240" s="68"/>
      <c r="V240" s="68"/>
      <c r="W240" s="68"/>
      <c r="X240" s="68"/>
      <c r="Y240" s="68"/>
      <c r="Z240" s="68"/>
      <c r="AA240" s="68"/>
      <c r="AB240" s="68">
        <v>20</v>
      </c>
      <c r="AC240" s="68"/>
      <c r="AD240" s="68"/>
      <c r="AE240" s="68"/>
      <c r="AF240" s="70" t="s">
        <v>3</v>
      </c>
      <c r="AG240" s="87"/>
      <c r="AH240" s="88"/>
      <c r="AI240" s="88"/>
      <c r="AJ240" s="88"/>
      <c r="AK240" s="88"/>
      <c r="AL240" s="88"/>
      <c r="AM240" s="88"/>
      <c r="AN240" s="88"/>
      <c r="AO240" s="88"/>
      <c r="AP240" s="19">
        <v>0.13451705047893134</v>
      </c>
      <c r="AQ240" s="88"/>
      <c r="AR240" s="88"/>
      <c r="AU240" s="104"/>
      <c r="BB240" s="68"/>
      <c r="BC240" s="81">
        <v>4</v>
      </c>
      <c r="BD240" s="82">
        <v>2</v>
      </c>
      <c r="BE240" s="82">
        <v>0</v>
      </c>
      <c r="BF240" s="77">
        <v>5</v>
      </c>
      <c r="BG240" s="70" t="s">
        <v>3</v>
      </c>
      <c r="BH240" s="68"/>
      <c r="BI240" s="68"/>
      <c r="BJ240" s="68"/>
      <c r="BK240" s="68"/>
      <c r="BL240" s="68"/>
      <c r="BM240" s="68"/>
      <c r="BN240" s="68"/>
      <c r="BO240" s="68"/>
      <c r="BP240" s="68"/>
      <c r="BQ240" s="68"/>
      <c r="BR240" s="68"/>
      <c r="BS240" s="68">
        <v>26</v>
      </c>
      <c r="BT240" s="68"/>
      <c r="BU240" s="68"/>
      <c r="BV240" s="70" t="s">
        <v>3</v>
      </c>
      <c r="BW240" s="87"/>
      <c r="BX240" s="88"/>
      <c r="BY240" s="88"/>
      <c r="BZ240" s="88"/>
      <c r="CA240" s="88"/>
      <c r="CB240" s="88"/>
      <c r="CC240" s="88"/>
      <c r="CD240" s="88"/>
      <c r="CE240" s="88"/>
      <c r="CF240" s="19"/>
      <c r="CG240" s="19">
        <v>8.7792449636926187E-2</v>
      </c>
      <c r="CH240" s="88"/>
      <c r="CL240" s="104"/>
      <c r="CR240" s="68"/>
      <c r="CS240" s="81">
        <v>4</v>
      </c>
      <c r="CT240" s="82">
        <v>2</v>
      </c>
      <c r="CU240" s="82">
        <v>0</v>
      </c>
      <c r="CV240" s="77">
        <v>5</v>
      </c>
      <c r="CW240" s="70" t="s">
        <v>3</v>
      </c>
      <c r="CX240" s="68"/>
      <c r="CY240" s="68"/>
      <c r="CZ240" s="68"/>
      <c r="DA240" s="68"/>
      <c r="DB240" s="68"/>
      <c r="DC240" s="68"/>
      <c r="DD240" s="68"/>
      <c r="DE240" s="68"/>
      <c r="DF240" s="68"/>
      <c r="DG240" s="68"/>
      <c r="DH240" s="68"/>
      <c r="DI240" s="68"/>
      <c r="DJ240" s="68">
        <v>13.5</v>
      </c>
      <c r="DK240" s="68"/>
      <c r="DL240" s="70" t="s">
        <v>3</v>
      </c>
      <c r="DM240" s="87"/>
      <c r="DN240" s="88"/>
      <c r="DO240" s="88"/>
      <c r="DP240" s="88"/>
      <c r="DQ240" s="88"/>
      <c r="DR240" s="88"/>
      <c r="DS240" s="88"/>
      <c r="DT240" s="88"/>
      <c r="DU240" s="88"/>
      <c r="DV240" s="19"/>
      <c r="DW240" s="19"/>
      <c r="DX240" s="19">
        <v>0.13807966029082033</v>
      </c>
    </row>
    <row r="241" spans="12:128" ht="24" customHeight="1" x14ac:dyDescent="0.2">
      <c r="L241" s="68"/>
      <c r="M241" s="81"/>
      <c r="N241" s="82"/>
      <c r="O241" s="82"/>
      <c r="P241" s="77"/>
      <c r="Q241" s="70"/>
      <c r="R241" s="68"/>
      <c r="S241" s="68"/>
      <c r="T241" s="68"/>
      <c r="U241" s="68"/>
      <c r="V241" s="68"/>
      <c r="W241" s="68"/>
      <c r="X241" s="68"/>
      <c r="Y241" s="68"/>
      <c r="Z241" s="68"/>
      <c r="AA241" s="68"/>
      <c r="AB241" s="68"/>
      <c r="AC241" s="68"/>
      <c r="AD241" s="68"/>
      <c r="AE241" s="68"/>
      <c r="AF241" s="70" t="s">
        <v>3</v>
      </c>
      <c r="AG241" s="87"/>
      <c r="AH241" s="88"/>
      <c r="AI241" s="88"/>
      <c r="AJ241" s="88"/>
      <c r="AK241" s="88"/>
      <c r="AL241" s="88"/>
      <c r="AM241" s="88"/>
      <c r="AN241" s="88"/>
      <c r="AO241" s="88"/>
      <c r="AP241" s="19"/>
      <c r="AQ241" s="88"/>
      <c r="AR241" s="88"/>
      <c r="AU241" s="104"/>
      <c r="BB241" s="68"/>
      <c r="BC241" s="81">
        <v>5</v>
      </c>
      <c r="BD241" s="82">
        <v>2</v>
      </c>
      <c r="BE241" s="82">
        <v>0</v>
      </c>
      <c r="BF241" s="77">
        <v>4</v>
      </c>
      <c r="BG241" s="70" t="s">
        <v>3</v>
      </c>
      <c r="BH241" s="68"/>
      <c r="BI241" s="68"/>
      <c r="BJ241" s="68"/>
      <c r="BK241" s="68"/>
      <c r="BL241" s="68"/>
      <c r="BM241" s="68"/>
      <c r="BN241" s="68"/>
      <c r="BO241" s="68"/>
      <c r="BP241" s="68"/>
      <c r="BQ241" s="68"/>
      <c r="BR241" s="68"/>
      <c r="BS241" s="68">
        <v>25.5</v>
      </c>
      <c r="BT241" s="68"/>
      <c r="BU241" s="68"/>
      <c r="BV241" s="70" t="s">
        <v>3</v>
      </c>
      <c r="BW241" s="87"/>
      <c r="BX241" s="88"/>
      <c r="BY241" s="88"/>
      <c r="BZ241" s="88"/>
      <c r="CA241" s="88"/>
      <c r="CB241" s="88"/>
      <c r="CC241" s="88"/>
      <c r="CD241" s="88"/>
      <c r="CE241" s="88"/>
      <c r="CF241" s="19"/>
      <c r="CG241" s="19">
        <v>5.3248812396072986E-2</v>
      </c>
      <c r="CH241" s="88"/>
      <c r="CL241" s="104"/>
      <c r="CR241" s="68"/>
      <c r="CS241" s="81">
        <v>5</v>
      </c>
      <c r="CT241" s="82">
        <v>2</v>
      </c>
      <c r="CU241" s="82">
        <v>0</v>
      </c>
      <c r="CV241" s="77">
        <v>4</v>
      </c>
      <c r="CW241" s="70" t="s">
        <v>3</v>
      </c>
      <c r="CX241" s="68"/>
      <c r="CY241" s="68"/>
      <c r="CZ241" s="68"/>
      <c r="DA241" s="68"/>
      <c r="DB241" s="68"/>
      <c r="DC241" s="68"/>
      <c r="DD241" s="68"/>
      <c r="DE241" s="68"/>
      <c r="DF241" s="68"/>
      <c r="DG241" s="68"/>
      <c r="DH241" s="68"/>
      <c r="DI241" s="68"/>
      <c r="DJ241" s="68">
        <v>13.5</v>
      </c>
      <c r="DK241" s="68"/>
      <c r="DL241" s="70" t="s">
        <v>3</v>
      </c>
      <c r="DM241" s="87"/>
      <c r="DN241" s="88"/>
      <c r="DO241" s="88"/>
      <c r="DP241" s="88"/>
      <c r="DQ241" s="88"/>
      <c r="DR241" s="88"/>
      <c r="DS241" s="88"/>
      <c r="DT241" s="88"/>
      <c r="DU241" s="88"/>
      <c r="DV241" s="19"/>
      <c r="DW241" s="19"/>
      <c r="DX241" s="19">
        <v>0.13807966029082033</v>
      </c>
    </row>
    <row r="242" spans="12:128" ht="24" customHeight="1" x14ac:dyDescent="0.2">
      <c r="L242" s="68"/>
      <c r="M242" s="81"/>
      <c r="N242" s="82"/>
      <c r="O242" s="82"/>
      <c r="P242" s="77"/>
      <c r="Q242" s="70"/>
      <c r="R242" s="68"/>
      <c r="S242" s="68"/>
      <c r="T242" s="68"/>
      <c r="U242" s="68"/>
      <c r="V242" s="68"/>
      <c r="W242" s="68"/>
      <c r="X242" s="68"/>
      <c r="Y242" s="68"/>
      <c r="Z242" s="68"/>
      <c r="AA242" s="68"/>
      <c r="AB242" s="68"/>
      <c r="AC242" s="68"/>
      <c r="AD242" s="68"/>
      <c r="AE242" s="68"/>
      <c r="AF242" s="70" t="s">
        <v>3</v>
      </c>
      <c r="AG242" s="89"/>
      <c r="AH242" s="90"/>
      <c r="AI242" s="90"/>
      <c r="AJ242" s="90"/>
      <c r="AK242" s="90"/>
      <c r="AL242" s="90"/>
      <c r="AM242" s="90"/>
      <c r="AN242" s="90"/>
      <c r="AO242" s="90"/>
      <c r="AP242" s="20"/>
      <c r="AQ242" s="90"/>
      <c r="AR242" s="90"/>
      <c r="AU242" s="104"/>
      <c r="BB242" s="68"/>
      <c r="BC242" s="81"/>
      <c r="BD242" s="82"/>
      <c r="BE242" s="82"/>
      <c r="BF242" s="77"/>
      <c r="BG242" s="70" t="s">
        <v>3</v>
      </c>
      <c r="BH242" s="68"/>
      <c r="BI242" s="68"/>
      <c r="BJ242" s="68"/>
      <c r="BK242" s="68"/>
      <c r="BL242" s="68"/>
      <c r="BM242" s="68"/>
      <c r="BN242" s="68"/>
      <c r="BO242" s="68"/>
      <c r="BP242" s="68"/>
      <c r="BQ242" s="68"/>
      <c r="BR242" s="68"/>
      <c r="BS242" s="68"/>
      <c r="BT242" s="68"/>
      <c r="BU242" s="68"/>
      <c r="BV242" s="70" t="s">
        <v>3</v>
      </c>
      <c r="BW242" s="89"/>
      <c r="BX242" s="90"/>
      <c r="BY242" s="90"/>
      <c r="BZ242" s="90"/>
      <c r="CA242" s="90"/>
      <c r="CB242" s="90"/>
      <c r="CC242" s="90"/>
      <c r="CD242" s="90"/>
      <c r="CE242" s="90"/>
      <c r="CF242" s="20"/>
      <c r="CG242" s="20"/>
      <c r="CH242" s="90"/>
      <c r="CL242" s="104"/>
      <c r="CR242" s="68"/>
      <c r="CS242" s="81">
        <v>1</v>
      </c>
      <c r="CT242" s="82">
        <v>2</v>
      </c>
      <c r="CU242" s="82">
        <v>1</v>
      </c>
      <c r="CV242" s="77">
        <v>3</v>
      </c>
      <c r="CW242" s="70" t="s">
        <v>3</v>
      </c>
      <c r="CX242" s="68"/>
      <c r="CY242" s="68"/>
      <c r="CZ242" s="68"/>
      <c r="DA242" s="68"/>
      <c r="DB242" s="68"/>
      <c r="DC242" s="68"/>
      <c r="DD242" s="68"/>
      <c r="DE242" s="68"/>
      <c r="DF242" s="68"/>
      <c r="DG242" s="68"/>
      <c r="DH242" s="68"/>
      <c r="DI242" s="68"/>
      <c r="DJ242" s="68">
        <v>7</v>
      </c>
      <c r="DK242" s="68"/>
      <c r="DL242" s="70" t="s">
        <v>3</v>
      </c>
      <c r="DM242" s="89"/>
      <c r="DN242" s="90"/>
      <c r="DO242" s="90"/>
      <c r="DP242" s="90"/>
      <c r="DQ242" s="90"/>
      <c r="DR242" s="90"/>
      <c r="DS242" s="90"/>
      <c r="DT242" s="90"/>
      <c r="DU242" s="90"/>
      <c r="DV242" s="20"/>
      <c r="DW242" s="20"/>
      <c r="DX242" s="20">
        <v>2.0759437303424828E-4</v>
      </c>
    </row>
    <row r="243" spans="12:128" ht="24" customHeight="1" x14ac:dyDescent="0.2">
      <c r="L243" s="68"/>
      <c r="M243" s="70"/>
      <c r="N243" s="70"/>
      <c r="O243" s="70"/>
      <c r="P243" s="70"/>
      <c r="Q243" s="70"/>
      <c r="R243" s="68"/>
      <c r="S243" s="68"/>
      <c r="T243" s="68"/>
      <c r="U243" s="68"/>
      <c r="V243" s="68"/>
      <c r="W243" s="68"/>
      <c r="X243" s="68"/>
      <c r="Y243" s="68"/>
      <c r="Z243" s="68"/>
      <c r="AA243" s="68"/>
      <c r="AB243" s="68"/>
      <c r="AC243" s="68"/>
      <c r="AD243" s="68"/>
      <c r="AE243" s="68"/>
      <c r="AF243" s="68"/>
      <c r="AG243" s="70"/>
      <c r="AH243" s="70"/>
      <c r="AI243" s="70"/>
      <c r="AJ243" s="70"/>
      <c r="AK243" s="70"/>
      <c r="AL243" s="70"/>
      <c r="AM243" s="70"/>
      <c r="AN243" s="70"/>
      <c r="AO243" s="70"/>
      <c r="AP243" s="70"/>
      <c r="AQ243" s="70"/>
      <c r="AR243" s="70"/>
      <c r="AU243" s="104"/>
      <c r="BB243" s="68"/>
      <c r="BC243" s="70"/>
      <c r="BD243" s="70"/>
      <c r="BE243" s="70"/>
      <c r="BF243" s="70"/>
      <c r="BG243" s="70"/>
      <c r="BH243" s="68"/>
      <c r="BI243" s="68"/>
      <c r="BJ243" s="68"/>
      <c r="BK243" s="68"/>
      <c r="BL243" s="68"/>
      <c r="BM243" s="68"/>
      <c r="BN243" s="68"/>
      <c r="BO243" s="68"/>
      <c r="BP243" s="68"/>
      <c r="BQ243" s="68"/>
      <c r="BR243" s="68"/>
      <c r="BS243" s="68"/>
      <c r="BT243" s="68"/>
      <c r="BU243" s="68"/>
      <c r="BV243" s="68"/>
      <c r="BW243" s="70"/>
      <c r="BX243" s="70"/>
      <c r="BY243" s="70"/>
      <c r="BZ243" s="70"/>
      <c r="CA243" s="70"/>
      <c r="CB243" s="70"/>
      <c r="CC243" s="70"/>
      <c r="CD243" s="70"/>
      <c r="CE243" s="70"/>
      <c r="CF243" s="70"/>
      <c r="CG243" s="70"/>
      <c r="CH243" s="70"/>
      <c r="CL243" s="104"/>
      <c r="CR243" s="68"/>
      <c r="CS243" s="70"/>
      <c r="CT243" s="70"/>
      <c r="CU243" s="70"/>
      <c r="CV243" s="70"/>
      <c r="CW243" s="70"/>
      <c r="CX243" s="68"/>
      <c r="CY243" s="68"/>
      <c r="CZ243" s="68"/>
      <c r="DA243" s="68"/>
      <c r="DB243" s="68"/>
      <c r="DC243" s="68"/>
      <c r="DD243" s="68"/>
      <c r="DE243" s="68"/>
      <c r="DF243" s="68"/>
      <c r="DG243" s="68"/>
      <c r="DH243" s="68"/>
      <c r="DI243" s="68"/>
      <c r="DJ243" s="68"/>
      <c r="DK243" s="68"/>
      <c r="DL243" s="68"/>
      <c r="DM243" s="70"/>
      <c r="DN243" s="70"/>
      <c r="DO243" s="70"/>
      <c r="DP243" s="70"/>
      <c r="DQ243" s="70"/>
      <c r="DR243" s="70"/>
      <c r="DS243" s="70"/>
      <c r="DT243" s="70"/>
      <c r="DU243" s="70"/>
      <c r="DV243" s="70"/>
      <c r="DW243" s="70"/>
      <c r="DX243" s="70"/>
    </row>
    <row r="244" spans="12:128" ht="24" customHeight="1" x14ac:dyDescent="0.2">
      <c r="L244" s="68"/>
      <c r="M244" s="70"/>
      <c r="N244" s="70"/>
      <c r="O244" s="70"/>
      <c r="P244" s="70"/>
      <c r="Q244" s="70"/>
      <c r="S244" s="68"/>
      <c r="T244" s="68"/>
      <c r="U244" s="68"/>
      <c r="V244" s="68"/>
      <c r="W244" s="68"/>
      <c r="X244" s="68"/>
      <c r="Y244" s="68"/>
      <c r="Z244" s="68"/>
      <c r="AA244" s="68"/>
      <c r="AB244" s="68"/>
      <c r="AC244" s="68"/>
      <c r="AD244" s="68"/>
      <c r="AE244" s="68"/>
      <c r="AF244" s="68"/>
      <c r="AG244" s="70" t="s">
        <v>0</v>
      </c>
      <c r="AH244" s="70" t="s">
        <v>0</v>
      </c>
      <c r="AI244" s="70" t="s">
        <v>0</v>
      </c>
      <c r="AJ244" s="70" t="s">
        <v>0</v>
      </c>
      <c r="AK244" s="70" t="s">
        <v>0</v>
      </c>
      <c r="AL244" s="70" t="s">
        <v>0</v>
      </c>
      <c r="AM244" s="70" t="s">
        <v>0</v>
      </c>
      <c r="AN244" s="70" t="s">
        <v>0</v>
      </c>
      <c r="AO244" s="70" t="s">
        <v>0</v>
      </c>
      <c r="AP244" s="70" t="s">
        <v>0</v>
      </c>
      <c r="AQ244" s="70"/>
      <c r="AR244" s="70"/>
      <c r="AU244" s="104"/>
      <c r="BB244" s="68"/>
      <c r="BC244" s="70"/>
      <c r="BD244" s="70"/>
      <c r="BE244" s="70"/>
      <c r="BF244" s="70"/>
      <c r="BG244" s="70"/>
      <c r="BI244" s="68"/>
      <c r="BJ244" s="68"/>
      <c r="BK244" s="68"/>
      <c r="BL244" s="68"/>
      <c r="BM244" s="68"/>
      <c r="BN244" s="68"/>
      <c r="BO244" s="68"/>
      <c r="BP244" s="68"/>
      <c r="BQ244" s="68"/>
      <c r="BR244" s="68"/>
      <c r="BS244" s="68"/>
      <c r="BT244" s="68"/>
      <c r="BU244" s="68"/>
      <c r="BV244" s="68"/>
      <c r="BW244" s="70" t="s">
        <v>0</v>
      </c>
      <c r="BX244" s="70" t="s">
        <v>0</v>
      </c>
      <c r="BY244" s="70" t="s">
        <v>0</v>
      </c>
      <c r="BZ244" s="70" t="s">
        <v>0</v>
      </c>
      <c r="CA244" s="70" t="s">
        <v>0</v>
      </c>
      <c r="CB244" s="70" t="s">
        <v>0</v>
      </c>
      <c r="CC244" s="70" t="s">
        <v>0</v>
      </c>
      <c r="CD244" s="70" t="s">
        <v>0</v>
      </c>
      <c r="CE244" s="70" t="s">
        <v>0</v>
      </c>
      <c r="CF244" s="70" t="s">
        <v>0</v>
      </c>
      <c r="CG244" s="70" t="s">
        <v>0</v>
      </c>
      <c r="CH244" s="70" t="s">
        <v>0</v>
      </c>
      <c r="CL244" s="104"/>
      <c r="CR244" s="68"/>
      <c r="CS244" s="70"/>
      <c r="CT244" s="70"/>
      <c r="CU244" s="70"/>
      <c r="CV244" s="70"/>
      <c r="CW244" s="70"/>
      <c r="CY244" s="68"/>
      <c r="CZ244" s="68"/>
      <c r="DA244" s="68"/>
      <c r="DB244" s="68"/>
      <c r="DC244" s="68"/>
      <c r="DD244" s="68"/>
      <c r="DE244" s="68"/>
      <c r="DF244" s="68"/>
      <c r="DG244" s="68"/>
      <c r="DH244" s="68"/>
      <c r="DI244" s="68"/>
      <c r="DJ244" s="68"/>
      <c r="DK244" s="68"/>
      <c r="DL244" s="68"/>
      <c r="DM244" s="70" t="s">
        <v>0</v>
      </c>
      <c r="DN244" s="70" t="s">
        <v>0</v>
      </c>
      <c r="DO244" s="70" t="s">
        <v>0</v>
      </c>
      <c r="DP244" s="70" t="s">
        <v>0</v>
      </c>
      <c r="DQ244" s="70" t="s">
        <v>0</v>
      </c>
      <c r="DR244" s="70" t="s">
        <v>0</v>
      </c>
      <c r="DS244" s="70" t="s">
        <v>0</v>
      </c>
      <c r="DT244" s="70" t="s">
        <v>0</v>
      </c>
      <c r="DU244" s="70" t="s">
        <v>0</v>
      </c>
      <c r="DV244" s="70" t="s">
        <v>0</v>
      </c>
      <c r="DW244" s="70" t="s">
        <v>0</v>
      </c>
      <c r="DX244" s="70" t="s">
        <v>0</v>
      </c>
    </row>
    <row r="245" spans="12:128" ht="24" customHeight="1" x14ac:dyDescent="0.2">
      <c r="L245" s="68"/>
      <c r="M245" s="70"/>
      <c r="N245" s="70"/>
      <c r="O245" s="70"/>
      <c r="P245" s="70"/>
      <c r="Q245" s="70"/>
      <c r="R245" s="70"/>
      <c r="S245" s="70"/>
      <c r="T245" s="70"/>
      <c r="U245" s="70"/>
      <c r="V245" s="70"/>
      <c r="W245" s="70"/>
      <c r="X245" s="70"/>
      <c r="Y245" s="70"/>
      <c r="Z245" s="70"/>
      <c r="AA245" s="70"/>
      <c r="AB245" s="70"/>
      <c r="AC245" s="70"/>
      <c r="AD245" s="70"/>
      <c r="AE245" s="70"/>
      <c r="AF245" s="70"/>
      <c r="AG245" s="70"/>
      <c r="AH245" s="70"/>
      <c r="AI245" s="70"/>
      <c r="AJ245" s="70"/>
      <c r="AK245" s="70"/>
      <c r="AL245" s="70"/>
      <c r="AM245" s="70"/>
      <c r="AN245" s="70"/>
      <c r="AO245" s="70"/>
      <c r="AP245" s="70"/>
      <c r="AQ245" s="70"/>
      <c r="AR245" s="70"/>
      <c r="AU245" s="104"/>
      <c r="BB245" s="68"/>
      <c r="BC245" s="70"/>
      <c r="BD245" s="70"/>
      <c r="BE245" s="70"/>
      <c r="BF245" s="70"/>
      <c r="BG245" s="70"/>
      <c r="BH245" s="70"/>
      <c r="BI245" s="70"/>
      <c r="BJ245" s="70"/>
      <c r="BK245" s="70"/>
      <c r="BL245" s="70"/>
      <c r="BM245" s="70"/>
      <c r="BN245" s="70"/>
      <c r="BO245" s="70"/>
      <c r="BP245" s="70"/>
      <c r="BQ245" s="70"/>
      <c r="BR245" s="70"/>
      <c r="BS245" s="70"/>
      <c r="BT245" s="70"/>
      <c r="BU245" s="70"/>
      <c r="BV245" s="70"/>
      <c r="BW245" s="70"/>
      <c r="BX245" s="70"/>
      <c r="BY245" s="70"/>
      <c r="BZ245" s="70"/>
      <c r="CA245" s="70"/>
      <c r="CB245" s="70"/>
      <c r="CC245" s="70"/>
      <c r="CD245" s="70"/>
      <c r="CE245" s="70"/>
      <c r="CF245" s="70"/>
      <c r="CG245" s="70"/>
      <c r="CH245" s="70"/>
      <c r="CL245" s="104"/>
      <c r="CR245" s="68"/>
      <c r="CS245" s="70"/>
      <c r="CT245" s="70"/>
      <c r="CU245" s="70"/>
      <c r="CV245" s="70"/>
      <c r="CW245" s="70"/>
      <c r="CX245" s="70"/>
      <c r="CY245" s="70"/>
      <c r="CZ245" s="70"/>
      <c r="DA245" s="70"/>
      <c r="DB245" s="70"/>
      <c r="DC245" s="70"/>
      <c r="DD245" s="70"/>
      <c r="DE245" s="70"/>
      <c r="DF245" s="70"/>
      <c r="DG245" s="70"/>
      <c r="DH245" s="70"/>
      <c r="DI245" s="70"/>
      <c r="DJ245" s="70"/>
      <c r="DK245" s="70"/>
      <c r="DL245" s="70"/>
      <c r="DM245" s="70"/>
      <c r="DN245" s="70"/>
      <c r="DO245" s="70"/>
      <c r="DP245" s="70"/>
      <c r="DQ245" s="70"/>
      <c r="DR245" s="70"/>
      <c r="DS245" s="70"/>
      <c r="DT245" s="70"/>
      <c r="DU245" s="70"/>
      <c r="DV245" s="70"/>
      <c r="DW245" s="70"/>
      <c r="DX245" s="70"/>
    </row>
    <row r="246" spans="12:128" ht="24" customHeight="1" x14ac:dyDescent="0.2">
      <c r="L246" s="68"/>
      <c r="M246" s="70"/>
      <c r="N246" s="70"/>
      <c r="O246" s="70"/>
      <c r="P246" s="70"/>
      <c r="Q246" s="70"/>
      <c r="R246" s="70" t="s">
        <v>77</v>
      </c>
      <c r="S246" s="70"/>
      <c r="T246" s="70"/>
      <c r="U246" s="70"/>
      <c r="V246" s="70"/>
      <c r="W246" s="70"/>
      <c r="X246" s="70"/>
      <c r="Y246" s="70"/>
      <c r="Z246" s="70"/>
      <c r="AA246" s="70"/>
      <c r="AB246" s="70"/>
      <c r="AC246" s="70"/>
      <c r="AD246" s="70"/>
      <c r="AE246" s="70"/>
      <c r="AF246" s="70"/>
      <c r="AG246" s="70"/>
      <c r="AH246" s="70"/>
      <c r="AI246" s="70"/>
      <c r="AJ246" s="70"/>
      <c r="AK246" s="70"/>
      <c r="AL246" s="70"/>
      <c r="AM246" s="70"/>
      <c r="AN246" s="70"/>
      <c r="AO246" s="70"/>
      <c r="AP246" s="70"/>
      <c r="AQ246" s="70"/>
      <c r="AR246" s="70"/>
      <c r="AU246" s="104"/>
      <c r="BB246" s="68"/>
      <c r="BC246" s="70"/>
      <c r="BD246" s="70"/>
      <c r="BE246" s="70"/>
      <c r="BF246" s="70"/>
      <c r="BG246" s="70"/>
      <c r="BH246" s="70" t="s">
        <v>77</v>
      </c>
      <c r="BI246" s="70"/>
      <c r="BJ246" s="70"/>
      <c r="BK246" s="70"/>
      <c r="BL246" s="70"/>
      <c r="BM246" s="70"/>
      <c r="BN246" s="70"/>
      <c r="BO246" s="70"/>
      <c r="BP246" s="70"/>
      <c r="BQ246" s="70"/>
      <c r="BR246" s="70"/>
      <c r="BS246" s="70"/>
      <c r="BT246" s="70"/>
      <c r="BU246" s="70"/>
      <c r="BV246" s="70"/>
      <c r="BW246" s="70"/>
      <c r="BX246" s="70"/>
      <c r="BY246" s="70"/>
      <c r="BZ246" s="70"/>
      <c r="CA246" s="70"/>
      <c r="CB246" s="70"/>
      <c r="CC246" s="70"/>
      <c r="CD246" s="70"/>
      <c r="CE246" s="70"/>
      <c r="CF246" s="70"/>
      <c r="CG246" s="70"/>
      <c r="CH246" s="70"/>
      <c r="CL246" s="104"/>
      <c r="CR246" s="68"/>
      <c r="CS246" s="70"/>
      <c r="CT246" s="70"/>
      <c r="CU246" s="70"/>
      <c r="CV246" s="70"/>
      <c r="CW246" s="70"/>
      <c r="CX246" s="70" t="s">
        <v>77</v>
      </c>
      <c r="CY246" s="70"/>
      <c r="CZ246" s="70"/>
      <c r="DA246" s="70"/>
      <c r="DB246" s="70"/>
      <c r="DC246" s="70"/>
      <c r="DD246" s="70"/>
      <c r="DE246" s="70"/>
      <c r="DF246" s="70"/>
      <c r="DG246" s="70"/>
      <c r="DH246" s="70"/>
      <c r="DI246" s="70"/>
      <c r="DJ246" s="70"/>
      <c r="DK246" s="70"/>
      <c r="DL246" s="70"/>
      <c r="DM246" s="70"/>
      <c r="DN246" s="70"/>
      <c r="DO246" s="70"/>
      <c r="DP246" s="70"/>
      <c r="DQ246" s="70"/>
      <c r="DR246" s="70"/>
      <c r="DS246" s="70"/>
      <c r="DT246" s="70"/>
      <c r="DU246" s="70"/>
      <c r="DV246" s="70"/>
      <c r="DW246" s="70"/>
      <c r="DX246" s="70"/>
    </row>
    <row r="247" spans="12:128" ht="24" customHeight="1" x14ac:dyDescent="0.2">
      <c r="L247" s="68"/>
      <c r="M247" s="70"/>
      <c r="N247" s="70"/>
      <c r="O247" s="70"/>
      <c r="P247" s="70"/>
      <c r="Q247" s="70"/>
      <c r="R247" s="70"/>
      <c r="S247" s="72" cm="1">
        <f t="array" ref="S247:AB250">S216:AB219</f>
        <v>2</v>
      </c>
      <c r="T247" s="73">
        <v>2</v>
      </c>
      <c r="U247" s="73">
        <v>1</v>
      </c>
      <c r="V247" s="73">
        <v>1</v>
      </c>
      <c r="W247" s="73">
        <v>0</v>
      </c>
      <c r="X247" s="73">
        <v>1</v>
      </c>
      <c r="Y247" s="73">
        <v>2</v>
      </c>
      <c r="Z247" s="73">
        <v>2</v>
      </c>
      <c r="AA247" s="73">
        <v>1</v>
      </c>
      <c r="AB247" s="73">
        <v>1</v>
      </c>
      <c r="AC247" s="73"/>
      <c r="AD247" s="73"/>
      <c r="AE247" s="70"/>
      <c r="AF247" s="70" t="s">
        <v>3</v>
      </c>
      <c r="AG247" s="72"/>
      <c r="AH247" s="73"/>
      <c r="AI247" s="73"/>
      <c r="AJ247" s="73"/>
      <c r="AK247" s="73"/>
      <c r="AL247" s="73"/>
      <c r="AM247" s="73"/>
      <c r="AN247" s="73"/>
      <c r="AO247" s="73"/>
      <c r="AP247" s="73" cm="1">
        <f t="array" ref="AP247:AP250">MMULT(S247:AB250,_xlfn.ANCHORARRAY(AP231))</f>
        <v>1.4435780964012781</v>
      </c>
      <c r="AQ247" s="73"/>
      <c r="AR247" s="73"/>
      <c r="AU247" s="104"/>
      <c r="BB247" s="68"/>
      <c r="BC247" s="70"/>
      <c r="BD247" s="70"/>
      <c r="BE247" s="70"/>
      <c r="BF247" s="70"/>
      <c r="BG247" s="70"/>
      <c r="BH247" s="70"/>
      <c r="BI247" s="72" cm="1">
        <f t="array" ref="BI247:BS250">BI216:BS219</f>
        <v>2</v>
      </c>
      <c r="BJ247" s="73">
        <v>2</v>
      </c>
      <c r="BK247" s="73">
        <v>1</v>
      </c>
      <c r="BL247" s="73">
        <v>1</v>
      </c>
      <c r="BM247" s="73">
        <v>0</v>
      </c>
      <c r="BN247" s="73">
        <v>1</v>
      </c>
      <c r="BO247" s="73">
        <v>2</v>
      </c>
      <c r="BP247" s="73">
        <v>2</v>
      </c>
      <c r="BQ247" s="73">
        <v>1</v>
      </c>
      <c r="BR247" s="73">
        <v>1</v>
      </c>
      <c r="BS247" s="73">
        <v>2</v>
      </c>
      <c r="BT247" s="73"/>
      <c r="BU247" s="70"/>
      <c r="BV247" s="70" t="s">
        <v>3</v>
      </c>
      <c r="BW247" s="72"/>
      <c r="BX247" s="73"/>
      <c r="BY247" s="73"/>
      <c r="BZ247" s="73"/>
      <c r="CA247" s="73"/>
      <c r="CB247" s="73"/>
      <c r="CC247" s="73"/>
      <c r="CD247" s="73"/>
      <c r="CE247" s="73"/>
      <c r="CF247" s="73"/>
      <c r="CG247" s="73" cm="1">
        <f t="array" ref="CG247:CG250">MMULT(_xlfn.ANCHORARRAY(BI247),_xlfn.ANCHORARRAY(CG231))</f>
        <v>1.3427500960012813</v>
      </c>
      <c r="CH247" s="73"/>
      <c r="CL247" s="104"/>
      <c r="CR247" s="68"/>
      <c r="CS247" s="70"/>
      <c r="CT247" s="70"/>
      <c r="CU247" s="70"/>
      <c r="CV247" s="70"/>
      <c r="CW247" s="70"/>
      <c r="CX247" s="70"/>
      <c r="CY247" s="72" cm="1">
        <f t="array" ref="CY247:DJ250">CY216:DJ219</f>
        <v>2</v>
      </c>
      <c r="CZ247" s="73">
        <v>2</v>
      </c>
      <c r="DA247" s="73">
        <v>1</v>
      </c>
      <c r="DB247" s="73">
        <v>1</v>
      </c>
      <c r="DC247" s="73">
        <v>0</v>
      </c>
      <c r="DD247" s="73">
        <v>1</v>
      </c>
      <c r="DE247" s="73">
        <v>2</v>
      </c>
      <c r="DF247" s="73">
        <v>2</v>
      </c>
      <c r="DG247" s="73">
        <v>1</v>
      </c>
      <c r="DH247" s="73">
        <v>1</v>
      </c>
      <c r="DI247" s="73">
        <v>2</v>
      </c>
      <c r="DJ247" s="73">
        <v>1</v>
      </c>
      <c r="DK247" s="70"/>
      <c r="DL247" s="70" t="s">
        <v>3</v>
      </c>
      <c r="DM247" s="72"/>
      <c r="DN247" s="73"/>
      <c r="DO247" s="73"/>
      <c r="DP247" s="73"/>
      <c r="DQ247" s="73"/>
      <c r="DR247" s="73"/>
      <c r="DS247" s="73"/>
      <c r="DT247" s="73"/>
      <c r="DU247" s="73"/>
      <c r="DV247" s="73"/>
      <c r="DW247" s="73"/>
      <c r="DX247" s="73" cm="1">
        <f t="array" ref="DX247:DX250">MMULT(_xlfn.ANCHORARRAY(CY247),_xlfn.ANCHORARRAY(DX231))</f>
        <v>1.415535427725934</v>
      </c>
    </row>
    <row r="248" spans="12:128" ht="24" customHeight="1" x14ac:dyDescent="0.2">
      <c r="L248" s="68"/>
      <c r="M248" s="70"/>
      <c r="N248" s="70"/>
      <c r="O248" s="70"/>
      <c r="P248" s="70"/>
      <c r="Q248" s="70"/>
      <c r="R248" s="70"/>
      <c r="S248" s="74">
        <v>2</v>
      </c>
      <c r="T248" s="75">
        <v>0</v>
      </c>
      <c r="U248" s="75">
        <v>2</v>
      </c>
      <c r="V248" s="75">
        <v>0</v>
      </c>
      <c r="W248" s="75">
        <v>1</v>
      </c>
      <c r="X248" s="75">
        <v>0</v>
      </c>
      <c r="Y248" s="75">
        <v>2</v>
      </c>
      <c r="Z248" s="75">
        <v>0</v>
      </c>
      <c r="AA248" s="75">
        <v>2</v>
      </c>
      <c r="AB248" s="75">
        <v>0</v>
      </c>
      <c r="AC248" s="75"/>
      <c r="AD248" s="75"/>
      <c r="AE248" s="70"/>
      <c r="AF248" s="70" t="s">
        <v>3</v>
      </c>
      <c r="AG248" s="74"/>
      <c r="AH248" s="75"/>
      <c r="AI248" s="75"/>
      <c r="AJ248" s="75"/>
      <c r="AK248" s="75"/>
      <c r="AL248" s="75"/>
      <c r="AM248" s="75"/>
      <c r="AN248" s="75"/>
      <c r="AO248" s="75"/>
      <c r="AP248" s="75">
        <v>1.4252670907796914</v>
      </c>
      <c r="AQ248" s="75"/>
      <c r="AR248" s="75"/>
      <c r="AU248" s="104"/>
      <c r="BB248" s="68"/>
      <c r="BC248" s="70"/>
      <c r="BD248" s="70"/>
      <c r="BE248" s="70"/>
      <c r="BF248" s="70"/>
      <c r="BG248" s="70"/>
      <c r="BH248" s="70"/>
      <c r="BI248" s="74">
        <v>2</v>
      </c>
      <c r="BJ248" s="75">
        <v>0</v>
      </c>
      <c r="BK248" s="75">
        <v>2</v>
      </c>
      <c r="BL248" s="75">
        <v>0</v>
      </c>
      <c r="BM248" s="75">
        <v>1</v>
      </c>
      <c r="BN248" s="75">
        <v>0</v>
      </c>
      <c r="BO248" s="75">
        <v>2</v>
      </c>
      <c r="BP248" s="75">
        <v>0</v>
      </c>
      <c r="BQ248" s="75">
        <v>2</v>
      </c>
      <c r="BR248" s="75">
        <v>0</v>
      </c>
      <c r="BS248" s="75">
        <v>0</v>
      </c>
      <c r="BT248" s="75"/>
      <c r="BU248" s="70"/>
      <c r="BV248" s="70" t="s">
        <v>3</v>
      </c>
      <c r="BW248" s="74"/>
      <c r="BX248" s="75"/>
      <c r="BY248" s="75"/>
      <c r="BZ248" s="75"/>
      <c r="CA248" s="75"/>
      <c r="CB248" s="75"/>
      <c r="CC248" s="75"/>
      <c r="CD248" s="75"/>
      <c r="CE248" s="75"/>
      <c r="CF248" s="75"/>
      <c r="CG248" s="75">
        <v>1.5335620160812722</v>
      </c>
      <c r="CH248" s="75"/>
      <c r="CL248" s="104"/>
      <c r="CR248" s="68"/>
      <c r="CS248" s="70"/>
      <c r="CT248" s="70"/>
      <c r="CU248" s="70"/>
      <c r="CV248" s="70"/>
      <c r="CW248" s="70"/>
      <c r="CX248" s="70"/>
      <c r="CY248" s="74">
        <v>2</v>
      </c>
      <c r="CZ248" s="75">
        <v>0</v>
      </c>
      <c r="DA248" s="75">
        <v>2</v>
      </c>
      <c r="DB248" s="75">
        <v>0</v>
      </c>
      <c r="DC248" s="75">
        <v>1</v>
      </c>
      <c r="DD248" s="75">
        <v>0</v>
      </c>
      <c r="DE248" s="75">
        <v>2</v>
      </c>
      <c r="DF248" s="75">
        <v>0</v>
      </c>
      <c r="DG248" s="75">
        <v>2</v>
      </c>
      <c r="DH248" s="75">
        <v>0</v>
      </c>
      <c r="DI248" s="75">
        <v>0</v>
      </c>
      <c r="DJ248" s="75">
        <v>0</v>
      </c>
      <c r="DK248" s="70"/>
      <c r="DL248" s="70" t="s">
        <v>3</v>
      </c>
      <c r="DM248" s="74"/>
      <c r="DN248" s="75"/>
      <c r="DO248" s="75"/>
      <c r="DP248" s="75"/>
      <c r="DQ248" s="75"/>
      <c r="DR248" s="75"/>
      <c r="DS248" s="75"/>
      <c r="DT248" s="75"/>
      <c r="DU248" s="75"/>
      <c r="DV248" s="75"/>
      <c r="DW248" s="75"/>
      <c r="DX248" s="75">
        <v>1.105201582338472</v>
      </c>
    </row>
    <row r="249" spans="12:128" ht="24" customHeight="1" x14ac:dyDescent="0.2">
      <c r="L249" s="68"/>
      <c r="M249" s="70"/>
      <c r="N249" s="70"/>
      <c r="O249" s="70"/>
      <c r="P249" s="70"/>
      <c r="Q249" s="70"/>
      <c r="R249" s="70"/>
      <c r="S249" s="74">
        <v>4</v>
      </c>
      <c r="T249" s="75">
        <v>2</v>
      </c>
      <c r="U249" s="75">
        <v>3</v>
      </c>
      <c r="V249" s="75">
        <v>0</v>
      </c>
      <c r="W249" s="75">
        <v>0</v>
      </c>
      <c r="X249" s="75">
        <v>1</v>
      </c>
      <c r="Y249" s="75">
        <v>4</v>
      </c>
      <c r="Z249" s="75">
        <v>2</v>
      </c>
      <c r="AA249" s="75">
        <v>3</v>
      </c>
      <c r="AB249" s="75">
        <v>0</v>
      </c>
      <c r="AC249" s="75"/>
      <c r="AD249" s="75"/>
      <c r="AE249" s="70"/>
      <c r="AF249" s="70" t="s">
        <v>3</v>
      </c>
      <c r="AG249" s="74"/>
      <c r="AH249" s="75"/>
      <c r="AI249" s="75"/>
      <c r="AJ249" s="75"/>
      <c r="AK249" s="75"/>
      <c r="AL249" s="75"/>
      <c r="AM249" s="75"/>
      <c r="AN249" s="75"/>
      <c r="AO249" s="75"/>
      <c r="AP249" s="75">
        <v>2.5997366869449685</v>
      </c>
      <c r="AQ249" s="75"/>
      <c r="AR249" s="75"/>
      <c r="AU249" s="104"/>
      <c r="BB249" s="68"/>
      <c r="BC249" s="70"/>
      <c r="BD249" s="70"/>
      <c r="BE249" s="70"/>
      <c r="BF249" s="70"/>
      <c r="BG249" s="70"/>
      <c r="BH249" s="70"/>
      <c r="BI249" s="74">
        <v>4</v>
      </c>
      <c r="BJ249" s="75">
        <v>2</v>
      </c>
      <c r="BK249" s="75">
        <v>3</v>
      </c>
      <c r="BL249" s="75">
        <v>0</v>
      </c>
      <c r="BM249" s="75">
        <v>0</v>
      </c>
      <c r="BN249" s="75">
        <v>1</v>
      </c>
      <c r="BO249" s="75">
        <v>4</v>
      </c>
      <c r="BP249" s="75">
        <v>2</v>
      </c>
      <c r="BQ249" s="75">
        <v>3</v>
      </c>
      <c r="BR249" s="75">
        <v>0</v>
      </c>
      <c r="BS249" s="75">
        <v>2</v>
      </c>
      <c r="BT249" s="75"/>
      <c r="BU249" s="70"/>
      <c r="BV249" s="70" t="s">
        <v>3</v>
      </c>
      <c r="BW249" s="74"/>
      <c r="BX249" s="75"/>
      <c r="BY249" s="75"/>
      <c r="BZ249" s="75"/>
      <c r="CA249" s="75"/>
      <c r="CB249" s="75"/>
      <c r="CC249" s="75"/>
      <c r="CD249" s="75"/>
      <c r="CE249" s="75"/>
      <c r="CF249" s="75"/>
      <c r="CG249" s="75">
        <v>2.7007247953163587</v>
      </c>
      <c r="CH249" s="75"/>
      <c r="CL249" s="104"/>
      <c r="CR249" s="68"/>
      <c r="CS249" s="70"/>
      <c r="CT249" s="70"/>
      <c r="CU249" s="70"/>
      <c r="CV249" s="70"/>
      <c r="CW249" s="70"/>
      <c r="CX249" s="70"/>
      <c r="CY249" s="74">
        <v>4</v>
      </c>
      <c r="CZ249" s="75">
        <v>2</v>
      </c>
      <c r="DA249" s="75">
        <v>3</v>
      </c>
      <c r="DB249" s="75">
        <v>0</v>
      </c>
      <c r="DC249" s="75">
        <v>0</v>
      </c>
      <c r="DD249" s="75">
        <v>1</v>
      </c>
      <c r="DE249" s="75">
        <v>4</v>
      </c>
      <c r="DF249" s="75">
        <v>2</v>
      </c>
      <c r="DG249" s="75">
        <v>3</v>
      </c>
      <c r="DH249" s="75">
        <v>0</v>
      </c>
      <c r="DI249" s="75">
        <v>2</v>
      </c>
      <c r="DJ249" s="75">
        <v>1</v>
      </c>
      <c r="DK249" s="70"/>
      <c r="DL249" s="70" t="s">
        <v>3</v>
      </c>
      <c r="DM249" s="74"/>
      <c r="DN249" s="75"/>
      <c r="DO249" s="75"/>
      <c r="DP249" s="75"/>
      <c r="DQ249" s="75"/>
      <c r="DR249" s="75"/>
      <c r="DS249" s="75"/>
      <c r="DT249" s="75"/>
      <c r="DU249" s="75"/>
      <c r="DV249" s="75"/>
      <c r="DW249" s="75"/>
      <c r="DX249" s="75">
        <v>2.2440133894708563</v>
      </c>
    </row>
    <row r="250" spans="12:128" ht="24" customHeight="1" x14ac:dyDescent="0.2">
      <c r="L250" s="68"/>
      <c r="M250" s="70"/>
      <c r="N250" s="70"/>
      <c r="O250" s="70"/>
      <c r="P250" s="70"/>
      <c r="Q250" s="70"/>
      <c r="R250" s="70"/>
      <c r="S250" s="76">
        <v>5</v>
      </c>
      <c r="T250" s="77">
        <v>2</v>
      </c>
      <c r="U250" s="77">
        <v>5</v>
      </c>
      <c r="V250" s="77">
        <v>5</v>
      </c>
      <c r="W250" s="77">
        <v>2</v>
      </c>
      <c r="X250" s="77">
        <v>4</v>
      </c>
      <c r="Y250" s="77">
        <v>5</v>
      </c>
      <c r="Z250" s="77">
        <v>2</v>
      </c>
      <c r="AA250" s="77">
        <v>5</v>
      </c>
      <c r="AB250" s="77">
        <v>5</v>
      </c>
      <c r="AC250" s="77"/>
      <c r="AD250" s="77"/>
      <c r="AE250" s="70"/>
      <c r="AF250" s="70" t="s">
        <v>3</v>
      </c>
      <c r="AG250" s="76"/>
      <c r="AH250" s="77"/>
      <c r="AI250" s="77"/>
      <c r="AJ250" s="77"/>
      <c r="AK250" s="77"/>
      <c r="AL250" s="77"/>
      <c r="AM250" s="77"/>
      <c r="AN250" s="77"/>
      <c r="AO250" s="77"/>
      <c r="AP250" s="77">
        <v>4.9813011463793577</v>
      </c>
      <c r="AQ250" s="77"/>
      <c r="AR250" s="77"/>
      <c r="AU250" s="104"/>
      <c r="BB250" s="68"/>
      <c r="BC250" s="70"/>
      <c r="BD250" s="70"/>
      <c r="BE250" s="70"/>
      <c r="BF250" s="70"/>
      <c r="BG250" s="70"/>
      <c r="BH250" s="70"/>
      <c r="BI250" s="76">
        <v>5</v>
      </c>
      <c r="BJ250" s="77">
        <v>2</v>
      </c>
      <c r="BK250" s="77">
        <v>5</v>
      </c>
      <c r="BL250" s="77">
        <v>5</v>
      </c>
      <c r="BM250" s="77">
        <v>2</v>
      </c>
      <c r="BN250" s="77">
        <v>4</v>
      </c>
      <c r="BO250" s="77">
        <v>5</v>
      </c>
      <c r="BP250" s="77">
        <v>2</v>
      </c>
      <c r="BQ250" s="77">
        <v>5</v>
      </c>
      <c r="BR250" s="77">
        <v>5</v>
      </c>
      <c r="BS250" s="77">
        <v>4</v>
      </c>
      <c r="BT250" s="77"/>
      <c r="BU250" s="70"/>
      <c r="BV250" s="70" t="s">
        <v>3</v>
      </c>
      <c r="BW250" s="76"/>
      <c r="BX250" s="77"/>
      <c r="BY250" s="77"/>
      <c r="BZ250" s="77"/>
      <c r="CA250" s="77"/>
      <c r="CB250" s="77"/>
      <c r="CC250" s="77"/>
      <c r="CD250" s="77"/>
      <c r="CE250" s="77"/>
      <c r="CF250" s="77"/>
      <c r="CG250" s="77">
        <v>4.9423335778816098</v>
      </c>
      <c r="CH250" s="77"/>
      <c r="CL250" s="104"/>
      <c r="CR250" s="68"/>
      <c r="CS250" s="70"/>
      <c r="CT250" s="70"/>
      <c r="CU250" s="70"/>
      <c r="CV250" s="70"/>
      <c r="CW250" s="70"/>
      <c r="CX250" s="70"/>
      <c r="CY250" s="76">
        <v>5</v>
      </c>
      <c r="CZ250" s="77">
        <v>2</v>
      </c>
      <c r="DA250" s="77">
        <v>5</v>
      </c>
      <c r="DB250" s="77">
        <v>5</v>
      </c>
      <c r="DC250" s="77">
        <v>2</v>
      </c>
      <c r="DD250" s="77">
        <v>4</v>
      </c>
      <c r="DE250" s="77">
        <v>5</v>
      </c>
      <c r="DF250" s="77">
        <v>2</v>
      </c>
      <c r="DG250" s="77">
        <v>5</v>
      </c>
      <c r="DH250" s="77">
        <v>5</v>
      </c>
      <c r="DI250" s="77">
        <v>4</v>
      </c>
      <c r="DJ250" s="77">
        <v>2</v>
      </c>
      <c r="DK250" s="70"/>
      <c r="DL250" s="70" t="s">
        <v>3</v>
      </c>
      <c r="DM250" s="76"/>
      <c r="DN250" s="77"/>
      <c r="DO250" s="77"/>
      <c r="DP250" s="77"/>
      <c r="DQ250" s="77"/>
      <c r="DR250" s="77"/>
      <c r="DS250" s="77"/>
      <c r="DT250" s="77"/>
      <c r="DU250" s="77"/>
      <c r="DV250" s="77"/>
      <c r="DW250" s="77"/>
      <c r="DX250" s="77">
        <v>4.8232126792442696</v>
      </c>
    </row>
    <row r="251" spans="12:128" ht="24" customHeight="1" x14ac:dyDescent="0.2">
      <c r="AU251" s="104"/>
      <c r="CL251" s="104"/>
    </row>
    <row r="252" spans="12:128" ht="24" customHeight="1" x14ac:dyDescent="0.2">
      <c r="AU252" s="104"/>
      <c r="CL252" s="104"/>
    </row>
    <row r="253" spans="12:128" ht="24" customHeight="1" x14ac:dyDescent="0.2">
      <c r="AU253" s="104"/>
      <c r="CL253" s="104"/>
    </row>
    <row r="254" spans="12:128" ht="24" customHeight="1" x14ac:dyDescent="0.2">
      <c r="AU254" s="104"/>
      <c r="CL254" s="104"/>
    </row>
    <row r="259" spans="1:90" s="102" customFormat="1" ht="33" thickBot="1" x14ac:dyDescent="0.45">
      <c r="A259" s="102" t="s">
        <v>112</v>
      </c>
    </row>
    <row r="260" spans="1:90" ht="24" customHeight="1" thickTop="1" x14ac:dyDescent="0.2"/>
    <row r="261" spans="1:90" ht="24" customHeight="1" x14ac:dyDescent="0.2">
      <c r="AU261" s="104"/>
      <c r="CL261" s="104"/>
    </row>
    <row r="262" spans="1:90" ht="24" customHeight="1" x14ac:dyDescent="0.2">
      <c r="S262" s="38">
        <v>1</v>
      </c>
      <c r="T262" s="38">
        <v>0</v>
      </c>
      <c r="U262" s="38">
        <v>0</v>
      </c>
      <c r="V262" s="38">
        <v>0</v>
      </c>
      <c r="W262" s="38">
        <v>0</v>
      </c>
      <c r="X262" s="38">
        <v>1</v>
      </c>
      <c r="Y262" s="38">
        <v>1</v>
      </c>
      <c r="Z262" s="38">
        <v>0</v>
      </c>
      <c r="AA262" s="38">
        <v>0</v>
      </c>
      <c r="AB262" s="38">
        <v>0</v>
      </c>
      <c r="AC262" s="38">
        <v>1</v>
      </c>
      <c r="AD262" s="38">
        <v>0</v>
      </c>
      <c r="AU262" s="104"/>
      <c r="CL262" s="104"/>
    </row>
    <row r="263" spans="1:90" ht="24" customHeight="1" x14ac:dyDescent="0.2">
      <c r="S263" s="39">
        <v>0</v>
      </c>
      <c r="T263" s="39">
        <v>1</v>
      </c>
      <c r="U263" s="39">
        <v>0</v>
      </c>
      <c r="V263" s="39">
        <v>0</v>
      </c>
      <c r="W263" s="39">
        <v>0</v>
      </c>
      <c r="X263" s="39">
        <v>1</v>
      </c>
      <c r="Y263" s="39">
        <v>0</v>
      </c>
      <c r="Z263" s="39">
        <v>1</v>
      </c>
      <c r="AA263" s="39">
        <v>0</v>
      </c>
      <c r="AB263" s="39">
        <v>0</v>
      </c>
      <c r="AC263" s="39">
        <v>1</v>
      </c>
      <c r="AD263" s="39">
        <v>1</v>
      </c>
      <c r="AU263" s="104"/>
      <c r="CL263" s="104"/>
    </row>
    <row r="264" spans="1:90" ht="24" customHeight="1" x14ac:dyDescent="0.2">
      <c r="S264" s="39">
        <v>0</v>
      </c>
      <c r="T264" s="39">
        <v>1</v>
      </c>
      <c r="U264" s="39">
        <v>1</v>
      </c>
      <c r="V264" s="39">
        <v>1</v>
      </c>
      <c r="W264" s="39">
        <v>1</v>
      </c>
      <c r="X264" s="39">
        <v>0</v>
      </c>
      <c r="Y264" s="39">
        <v>0</v>
      </c>
      <c r="Z264" s="39">
        <v>1</v>
      </c>
      <c r="AA264" s="39">
        <v>1</v>
      </c>
      <c r="AB264" s="39">
        <v>1</v>
      </c>
      <c r="AC264" s="39">
        <v>0</v>
      </c>
      <c r="AD264" s="39">
        <v>1</v>
      </c>
      <c r="AU264" s="104"/>
      <c r="CL264" s="104"/>
    </row>
    <row r="265" spans="1:90" ht="24" customHeight="1" x14ac:dyDescent="0.2">
      <c r="S265" s="39">
        <v>1</v>
      </c>
      <c r="T265" s="39">
        <v>0</v>
      </c>
      <c r="U265" s="39">
        <v>1</v>
      </c>
      <c r="V265" s="39">
        <v>1</v>
      </c>
      <c r="W265" s="39">
        <v>0</v>
      </c>
      <c r="X265" s="39">
        <v>0</v>
      </c>
      <c r="Y265" s="39">
        <v>1</v>
      </c>
      <c r="Z265" s="39">
        <v>0</v>
      </c>
      <c r="AA265" s="39">
        <v>1</v>
      </c>
      <c r="AB265" s="39">
        <v>1</v>
      </c>
      <c r="AC265" s="39">
        <v>0</v>
      </c>
      <c r="AD265" s="39">
        <v>0</v>
      </c>
      <c r="AU265" s="104"/>
      <c r="CL265" s="104"/>
    </row>
    <row r="266" spans="1:90" ht="24" customHeight="1" x14ac:dyDescent="0.2">
      <c r="S266" s="39">
        <v>0</v>
      </c>
      <c r="T266" s="39">
        <v>1</v>
      </c>
      <c r="U266" s="39">
        <v>0</v>
      </c>
      <c r="V266" s="39">
        <v>1</v>
      </c>
      <c r="W266" s="39">
        <v>0</v>
      </c>
      <c r="X266" s="39">
        <v>1</v>
      </c>
      <c r="Y266" s="39">
        <v>0</v>
      </c>
      <c r="Z266" s="39">
        <v>1</v>
      </c>
      <c r="AA266" s="39">
        <v>0</v>
      </c>
      <c r="AB266" s="39">
        <v>1</v>
      </c>
      <c r="AC266" s="39">
        <v>1</v>
      </c>
      <c r="AD266" s="39">
        <v>1</v>
      </c>
      <c r="AU266" s="104"/>
      <c r="CL266" s="104"/>
    </row>
    <row r="267" spans="1:90" ht="24" customHeight="1" x14ac:dyDescent="0.2">
      <c r="S267" s="39">
        <v>0</v>
      </c>
      <c r="T267" s="39">
        <v>1</v>
      </c>
      <c r="U267" s="39">
        <v>0</v>
      </c>
      <c r="V267" s="39">
        <v>0</v>
      </c>
      <c r="W267" s="39">
        <v>1</v>
      </c>
      <c r="X267" s="39">
        <v>0</v>
      </c>
      <c r="Y267" s="39">
        <v>0</v>
      </c>
      <c r="Z267" s="39">
        <v>1</v>
      </c>
      <c r="AA267" s="39">
        <v>0</v>
      </c>
      <c r="AB267" s="39">
        <v>0</v>
      </c>
      <c r="AC267" s="39">
        <v>1</v>
      </c>
      <c r="AD267" s="39">
        <v>0</v>
      </c>
      <c r="AU267" s="104"/>
      <c r="CL267" s="104"/>
    </row>
    <row r="268" spans="1:90" ht="24" customHeight="1" x14ac:dyDescent="0.2">
      <c r="S268" s="39">
        <v>1</v>
      </c>
      <c r="T268" s="39">
        <v>0</v>
      </c>
      <c r="U268" s="39">
        <v>1</v>
      </c>
      <c r="V268" s="39">
        <v>1</v>
      </c>
      <c r="W268" s="39">
        <v>1</v>
      </c>
      <c r="X268" s="39">
        <v>1</v>
      </c>
      <c r="Y268" s="39">
        <v>1</v>
      </c>
      <c r="Z268" s="39">
        <v>0</v>
      </c>
      <c r="AA268" s="39">
        <v>1</v>
      </c>
      <c r="AB268" s="39">
        <v>1</v>
      </c>
      <c r="AC268" s="39">
        <v>1</v>
      </c>
      <c r="AD268" s="39">
        <v>0</v>
      </c>
      <c r="AU268" s="104"/>
      <c r="CL268" s="104"/>
    </row>
    <row r="269" spans="1:90" ht="24" customHeight="1" x14ac:dyDescent="0.2">
      <c r="S269" s="40">
        <v>1</v>
      </c>
      <c r="T269" s="40">
        <v>0</v>
      </c>
      <c r="U269" s="40">
        <v>1</v>
      </c>
      <c r="V269" s="40">
        <v>0</v>
      </c>
      <c r="W269" s="40">
        <v>0</v>
      </c>
      <c r="X269" s="40">
        <v>0</v>
      </c>
      <c r="Y269" s="40">
        <v>1</v>
      </c>
      <c r="Z269" s="40">
        <v>0</v>
      </c>
      <c r="AA269" s="40">
        <v>1</v>
      </c>
      <c r="AB269" s="40">
        <v>0</v>
      </c>
      <c r="AC269" s="40">
        <v>0</v>
      </c>
      <c r="AD269" s="40">
        <v>0</v>
      </c>
      <c r="AU269" s="104"/>
      <c r="CL269" s="104"/>
    </row>
    <row r="270" spans="1:90" ht="24" customHeight="1" x14ac:dyDescent="0.2">
      <c r="AU270" s="104"/>
      <c r="CL270" s="104"/>
    </row>
    <row r="271" spans="1:90" ht="24" customHeight="1" x14ac:dyDescent="0.2">
      <c r="AU271" s="104"/>
      <c r="CL271" s="104"/>
    </row>
    <row r="272" spans="1:90" ht="24" customHeight="1" x14ac:dyDescent="0.2">
      <c r="AU272" s="104"/>
      <c r="CL272" s="104"/>
    </row>
    <row r="273" spans="19:114" ht="24" customHeight="1" x14ac:dyDescent="0.2">
      <c r="AU273" s="104"/>
      <c r="CL273" s="104"/>
    </row>
    <row r="274" spans="19:114" ht="24" customHeight="1" x14ac:dyDescent="0.2">
      <c r="S274" s="4">
        <v>0</v>
      </c>
      <c r="T274" s="5">
        <v>0</v>
      </c>
      <c r="U274" s="5">
        <v>0</v>
      </c>
      <c r="V274" s="5">
        <v>0</v>
      </c>
      <c r="W274" s="5">
        <v>0</v>
      </c>
      <c r="X274" s="5">
        <v>0</v>
      </c>
      <c r="Y274" s="5">
        <v>0</v>
      </c>
      <c r="Z274" s="5">
        <v>0</v>
      </c>
      <c r="AA274" s="5">
        <v>0</v>
      </c>
      <c r="AB274" s="6">
        <v>1</v>
      </c>
      <c r="AU274" s="104"/>
      <c r="BI274" s="4">
        <v>0</v>
      </c>
      <c r="BJ274" s="5">
        <v>0</v>
      </c>
      <c r="BK274" s="5">
        <v>0</v>
      </c>
      <c r="BL274" s="5">
        <v>0</v>
      </c>
      <c r="BM274" s="5">
        <v>0</v>
      </c>
      <c r="BN274" s="5">
        <v>0</v>
      </c>
      <c r="BO274" s="5">
        <v>0</v>
      </c>
      <c r="BP274" s="5">
        <v>0</v>
      </c>
      <c r="BQ274" s="5">
        <v>0</v>
      </c>
      <c r="BR274" s="5">
        <v>0</v>
      </c>
      <c r="BS274" s="6">
        <v>1</v>
      </c>
      <c r="CL274" s="104"/>
      <c r="CY274" s="4">
        <v>0</v>
      </c>
      <c r="CZ274" s="5">
        <v>0</v>
      </c>
      <c r="DA274" s="5">
        <v>0</v>
      </c>
      <c r="DB274" s="5">
        <v>0</v>
      </c>
      <c r="DC274" s="5">
        <v>0</v>
      </c>
      <c r="DD274" s="5">
        <v>0</v>
      </c>
      <c r="DE274" s="5">
        <v>0</v>
      </c>
      <c r="DF274" s="5">
        <v>0</v>
      </c>
      <c r="DG274" s="5">
        <v>0</v>
      </c>
      <c r="DH274" s="5">
        <v>0</v>
      </c>
      <c r="DI274" s="5">
        <v>0</v>
      </c>
      <c r="DJ274" s="6">
        <v>1</v>
      </c>
    </row>
    <row r="275" spans="19:114" ht="24" customHeight="1" x14ac:dyDescent="0.2">
      <c r="AU275" s="104"/>
      <c r="CL275" s="104"/>
    </row>
    <row r="276" spans="19:114" ht="24" customHeight="1" x14ac:dyDescent="0.2">
      <c r="S276" s="1">
        <v>1</v>
      </c>
      <c r="T276" s="1">
        <v>2</v>
      </c>
      <c r="U276" s="1">
        <v>3</v>
      </c>
      <c r="V276" s="1">
        <v>4</v>
      </c>
      <c r="W276" s="1">
        <v>5</v>
      </c>
      <c r="X276" s="1">
        <v>6</v>
      </c>
      <c r="Y276" s="1">
        <v>7</v>
      </c>
      <c r="Z276" s="1">
        <v>8</v>
      </c>
      <c r="AA276" s="1">
        <v>9</v>
      </c>
      <c r="AB276" s="1">
        <v>10</v>
      </c>
      <c r="AC276" s="1"/>
      <c r="AD276" s="1"/>
      <c r="AU276" s="104"/>
      <c r="BI276" s="1">
        <v>1</v>
      </c>
      <c r="BJ276" s="1">
        <v>2</v>
      </c>
      <c r="BK276" s="1">
        <v>3</v>
      </c>
      <c r="BL276" s="1">
        <v>4</v>
      </c>
      <c r="BM276" s="1">
        <v>5</v>
      </c>
      <c r="BN276" s="1">
        <v>6</v>
      </c>
      <c r="BO276" s="1">
        <v>7</v>
      </c>
      <c r="BP276" s="1">
        <v>8</v>
      </c>
      <c r="BQ276" s="1">
        <v>9</v>
      </c>
      <c r="BR276" s="1">
        <v>10</v>
      </c>
      <c r="BS276" s="1">
        <v>11</v>
      </c>
      <c r="BT276" s="1"/>
      <c r="CL276" s="104"/>
      <c r="CY276" s="1">
        <v>1</v>
      </c>
      <c r="CZ276" s="1">
        <v>2</v>
      </c>
      <c r="DA276" s="1">
        <v>3</v>
      </c>
      <c r="DB276" s="1">
        <v>4</v>
      </c>
      <c r="DC276" s="1">
        <v>5</v>
      </c>
      <c r="DD276" s="1">
        <v>6</v>
      </c>
      <c r="DE276" s="1">
        <v>7</v>
      </c>
      <c r="DF276" s="1">
        <v>8</v>
      </c>
      <c r="DG276" s="1">
        <v>9</v>
      </c>
      <c r="DH276" s="1">
        <v>10</v>
      </c>
      <c r="DI276" s="1">
        <v>11</v>
      </c>
      <c r="DJ276" s="1">
        <v>12</v>
      </c>
    </row>
    <row r="277" spans="19:114" ht="24" customHeight="1" x14ac:dyDescent="0.2">
      <c r="S277" s="1"/>
      <c r="AU277" s="104"/>
      <c r="BI277" s="1"/>
      <c r="CL277" s="104"/>
      <c r="CY277" s="1"/>
    </row>
    <row r="278" spans="19:114" ht="24" customHeight="1" x14ac:dyDescent="0.2">
      <c r="S278" s="38" t="str" cm="1">
        <f t="array" ref="S278:AB285">MASK(S262:AB269,S274:AB274)</f>
        <v>.</v>
      </c>
      <c r="T278" s="38" t="str">
        <v>.</v>
      </c>
      <c r="U278" s="38" t="str">
        <v>.</v>
      </c>
      <c r="V278" s="38" t="str">
        <v>.</v>
      </c>
      <c r="W278" s="38" t="str">
        <v>.</v>
      </c>
      <c r="X278" s="38" t="str">
        <v>.</v>
      </c>
      <c r="Y278" s="38" t="str">
        <v>.</v>
      </c>
      <c r="Z278" s="38" t="str">
        <v>.</v>
      </c>
      <c r="AA278" s="38" t="str">
        <v>.</v>
      </c>
      <c r="AB278" s="38">
        <v>0</v>
      </c>
      <c r="AC278" s="38"/>
      <c r="AD278" s="38"/>
      <c r="AU278" s="104"/>
      <c r="BI278" s="38" t="str" cm="1">
        <f t="array" ref="BI278:BS285">MASK(S262:AC269,BI274:BS274)</f>
        <v>.</v>
      </c>
      <c r="BJ278" s="38" t="str">
        <v>.</v>
      </c>
      <c r="BK278" s="38" t="str">
        <v>.</v>
      </c>
      <c r="BL278" s="38" t="str">
        <v>.</v>
      </c>
      <c r="BM278" s="38" t="str">
        <v>.</v>
      </c>
      <c r="BN278" s="38" t="str">
        <v>.</v>
      </c>
      <c r="BO278" s="38" t="str">
        <v>.</v>
      </c>
      <c r="BP278" s="38" t="str">
        <v>.</v>
      </c>
      <c r="BQ278" s="38" t="str">
        <v>.</v>
      </c>
      <c r="BR278" s="38" t="str">
        <v>.</v>
      </c>
      <c r="BS278" s="38">
        <v>1</v>
      </c>
      <c r="BT278" s="38"/>
      <c r="CL278" s="104"/>
      <c r="CY278" s="38" t="str" cm="1">
        <f t="array" ref="CY278:DJ285">MASK(S262:AD269,CY274:DJ274)</f>
        <v>.</v>
      </c>
      <c r="CZ278" s="38" t="str">
        <v>.</v>
      </c>
      <c r="DA278" s="38" t="str">
        <v>.</v>
      </c>
      <c r="DB278" s="38" t="str">
        <v>.</v>
      </c>
      <c r="DC278" s="38" t="str">
        <v>.</v>
      </c>
      <c r="DD278" s="38" t="str">
        <v>.</v>
      </c>
      <c r="DE278" s="38" t="str">
        <v>.</v>
      </c>
      <c r="DF278" s="38" t="str">
        <v>.</v>
      </c>
      <c r="DG278" s="38" t="str">
        <v>.</v>
      </c>
      <c r="DH278" s="38" t="str">
        <v>.</v>
      </c>
      <c r="DI278" s="38" t="str">
        <v>.</v>
      </c>
      <c r="DJ278" s="38">
        <v>0</v>
      </c>
    </row>
    <row r="279" spans="19:114" ht="24" customHeight="1" x14ac:dyDescent="0.2">
      <c r="S279" s="39" t="str">
        <v>.</v>
      </c>
      <c r="T279" s="39" t="str">
        <v>.</v>
      </c>
      <c r="U279" s="39" t="str">
        <v>.</v>
      </c>
      <c r="V279" s="39" t="str">
        <v>.</v>
      </c>
      <c r="W279" s="39" t="str">
        <v>.</v>
      </c>
      <c r="X279" s="39" t="str">
        <v>.</v>
      </c>
      <c r="Y279" s="39" t="str">
        <v>.</v>
      </c>
      <c r="Z279" s="39" t="str">
        <v>.</v>
      </c>
      <c r="AA279" s="39" t="str">
        <v>.</v>
      </c>
      <c r="AB279" s="39">
        <v>0</v>
      </c>
      <c r="AC279" s="39"/>
      <c r="AD279" s="39"/>
      <c r="AU279" s="104"/>
      <c r="BI279" s="39" t="str">
        <v>.</v>
      </c>
      <c r="BJ279" s="39" t="str">
        <v>.</v>
      </c>
      <c r="BK279" s="39" t="str">
        <v>.</v>
      </c>
      <c r="BL279" s="39" t="str">
        <v>.</v>
      </c>
      <c r="BM279" s="39" t="str">
        <v>.</v>
      </c>
      <c r="BN279" s="39" t="str">
        <v>.</v>
      </c>
      <c r="BO279" s="39" t="str">
        <v>.</v>
      </c>
      <c r="BP279" s="39" t="str">
        <v>.</v>
      </c>
      <c r="BQ279" s="39" t="str">
        <v>.</v>
      </c>
      <c r="BR279" s="39" t="str">
        <v>.</v>
      </c>
      <c r="BS279" s="39">
        <v>1</v>
      </c>
      <c r="BT279" s="39"/>
      <c r="CL279" s="104"/>
      <c r="CY279" s="39" t="str">
        <v>.</v>
      </c>
      <c r="CZ279" s="39" t="str">
        <v>.</v>
      </c>
      <c r="DA279" s="39" t="str">
        <v>.</v>
      </c>
      <c r="DB279" s="39" t="str">
        <v>.</v>
      </c>
      <c r="DC279" s="39" t="str">
        <v>.</v>
      </c>
      <c r="DD279" s="39" t="str">
        <v>.</v>
      </c>
      <c r="DE279" s="39" t="str">
        <v>.</v>
      </c>
      <c r="DF279" s="39" t="str">
        <v>.</v>
      </c>
      <c r="DG279" s="39" t="str">
        <v>.</v>
      </c>
      <c r="DH279" s="39" t="str">
        <v>.</v>
      </c>
      <c r="DI279" s="39" t="str">
        <v>.</v>
      </c>
      <c r="DJ279" s="39">
        <v>1</v>
      </c>
    </row>
    <row r="280" spans="19:114" ht="24" customHeight="1" x14ac:dyDescent="0.2">
      <c r="S280" s="39" t="str">
        <v>.</v>
      </c>
      <c r="T280" s="39" t="str">
        <v>.</v>
      </c>
      <c r="U280" s="39" t="str">
        <v>.</v>
      </c>
      <c r="V280" s="39" t="str">
        <v>.</v>
      </c>
      <c r="W280" s="39" t="str">
        <v>.</v>
      </c>
      <c r="X280" s="39" t="str">
        <v>.</v>
      </c>
      <c r="Y280" s="39" t="str">
        <v>.</v>
      </c>
      <c r="Z280" s="39" t="str">
        <v>.</v>
      </c>
      <c r="AA280" s="39" t="str">
        <v>.</v>
      </c>
      <c r="AB280" s="39">
        <v>1</v>
      </c>
      <c r="AC280" s="39"/>
      <c r="AD280" s="39"/>
      <c r="AU280" s="104"/>
      <c r="BI280" s="39" t="str">
        <v>.</v>
      </c>
      <c r="BJ280" s="39" t="str">
        <v>.</v>
      </c>
      <c r="BK280" s="39" t="str">
        <v>.</v>
      </c>
      <c r="BL280" s="39" t="str">
        <v>.</v>
      </c>
      <c r="BM280" s="39" t="str">
        <v>.</v>
      </c>
      <c r="BN280" s="39" t="str">
        <v>.</v>
      </c>
      <c r="BO280" s="39" t="str">
        <v>.</v>
      </c>
      <c r="BP280" s="39" t="str">
        <v>.</v>
      </c>
      <c r="BQ280" s="39" t="str">
        <v>.</v>
      </c>
      <c r="BR280" s="39" t="str">
        <v>.</v>
      </c>
      <c r="BS280" s="39">
        <v>0</v>
      </c>
      <c r="BT280" s="39"/>
      <c r="CL280" s="104"/>
      <c r="CY280" s="39" t="str">
        <v>.</v>
      </c>
      <c r="CZ280" s="39" t="str">
        <v>.</v>
      </c>
      <c r="DA280" s="39" t="str">
        <v>.</v>
      </c>
      <c r="DB280" s="39" t="str">
        <v>.</v>
      </c>
      <c r="DC280" s="39" t="str">
        <v>.</v>
      </c>
      <c r="DD280" s="39" t="str">
        <v>.</v>
      </c>
      <c r="DE280" s="39" t="str">
        <v>.</v>
      </c>
      <c r="DF280" s="39" t="str">
        <v>.</v>
      </c>
      <c r="DG280" s="39" t="str">
        <v>.</v>
      </c>
      <c r="DH280" s="39" t="str">
        <v>.</v>
      </c>
      <c r="DI280" s="39" t="str">
        <v>.</v>
      </c>
      <c r="DJ280" s="39">
        <v>1</v>
      </c>
    </row>
    <row r="281" spans="19:114" ht="24" customHeight="1" x14ac:dyDescent="0.2">
      <c r="S281" s="39" t="str">
        <v>.</v>
      </c>
      <c r="T281" s="39" t="str">
        <v>.</v>
      </c>
      <c r="U281" s="39" t="str">
        <v>.</v>
      </c>
      <c r="V281" s="39" t="str">
        <v>.</v>
      </c>
      <c r="W281" s="39" t="str">
        <v>.</v>
      </c>
      <c r="X281" s="39" t="str">
        <v>.</v>
      </c>
      <c r="Y281" s="39" t="str">
        <v>.</v>
      </c>
      <c r="Z281" s="39" t="str">
        <v>.</v>
      </c>
      <c r="AA281" s="39" t="str">
        <v>.</v>
      </c>
      <c r="AB281" s="39">
        <v>1</v>
      </c>
      <c r="AC281" s="39"/>
      <c r="AD281" s="39"/>
      <c r="AU281" s="104"/>
      <c r="BI281" s="39" t="str">
        <v>.</v>
      </c>
      <c r="BJ281" s="39" t="str">
        <v>.</v>
      </c>
      <c r="BK281" s="39" t="str">
        <v>.</v>
      </c>
      <c r="BL281" s="39" t="str">
        <v>.</v>
      </c>
      <c r="BM281" s="39" t="str">
        <v>.</v>
      </c>
      <c r="BN281" s="39" t="str">
        <v>.</v>
      </c>
      <c r="BO281" s="39" t="str">
        <v>.</v>
      </c>
      <c r="BP281" s="39" t="str">
        <v>.</v>
      </c>
      <c r="BQ281" s="39" t="str">
        <v>.</v>
      </c>
      <c r="BR281" s="39" t="str">
        <v>.</v>
      </c>
      <c r="BS281" s="39">
        <v>0</v>
      </c>
      <c r="BT281" s="39"/>
      <c r="CL281" s="104"/>
      <c r="CY281" s="39" t="str">
        <v>.</v>
      </c>
      <c r="CZ281" s="39" t="str">
        <v>.</v>
      </c>
      <c r="DA281" s="39" t="str">
        <v>.</v>
      </c>
      <c r="DB281" s="39" t="str">
        <v>.</v>
      </c>
      <c r="DC281" s="39" t="str">
        <v>.</v>
      </c>
      <c r="DD281" s="39" t="str">
        <v>.</v>
      </c>
      <c r="DE281" s="39" t="str">
        <v>.</v>
      </c>
      <c r="DF281" s="39" t="str">
        <v>.</v>
      </c>
      <c r="DG281" s="39" t="str">
        <v>.</v>
      </c>
      <c r="DH281" s="39" t="str">
        <v>.</v>
      </c>
      <c r="DI281" s="39" t="str">
        <v>.</v>
      </c>
      <c r="DJ281" s="39">
        <v>0</v>
      </c>
    </row>
    <row r="282" spans="19:114" ht="24" customHeight="1" x14ac:dyDescent="0.2">
      <c r="S282" s="39" t="str">
        <v>.</v>
      </c>
      <c r="T282" s="39" t="str">
        <v>.</v>
      </c>
      <c r="U282" s="39" t="str">
        <v>.</v>
      </c>
      <c r="V282" s="39" t="str">
        <v>.</v>
      </c>
      <c r="W282" s="39" t="str">
        <v>.</v>
      </c>
      <c r="X282" s="39" t="str">
        <v>.</v>
      </c>
      <c r="Y282" s="39" t="str">
        <v>.</v>
      </c>
      <c r="Z282" s="39" t="str">
        <v>.</v>
      </c>
      <c r="AA282" s="39" t="str">
        <v>.</v>
      </c>
      <c r="AB282" s="39">
        <v>1</v>
      </c>
      <c r="AC282" s="39"/>
      <c r="AD282" s="39"/>
      <c r="AU282" s="104"/>
      <c r="BI282" s="39" t="str">
        <v>.</v>
      </c>
      <c r="BJ282" s="39" t="str">
        <v>.</v>
      </c>
      <c r="BK282" s="39" t="str">
        <v>.</v>
      </c>
      <c r="BL282" s="39" t="str">
        <v>.</v>
      </c>
      <c r="BM282" s="39" t="str">
        <v>.</v>
      </c>
      <c r="BN282" s="39" t="str">
        <v>.</v>
      </c>
      <c r="BO282" s="39" t="str">
        <v>.</v>
      </c>
      <c r="BP282" s="39" t="str">
        <v>.</v>
      </c>
      <c r="BQ282" s="39" t="str">
        <v>.</v>
      </c>
      <c r="BR282" s="39" t="str">
        <v>.</v>
      </c>
      <c r="BS282" s="39">
        <v>1</v>
      </c>
      <c r="BT282" s="39"/>
      <c r="CL282" s="104"/>
      <c r="CY282" s="39" t="str">
        <v>.</v>
      </c>
      <c r="CZ282" s="39" t="str">
        <v>.</v>
      </c>
      <c r="DA282" s="39" t="str">
        <v>.</v>
      </c>
      <c r="DB282" s="39" t="str">
        <v>.</v>
      </c>
      <c r="DC282" s="39" t="str">
        <v>.</v>
      </c>
      <c r="DD282" s="39" t="str">
        <v>.</v>
      </c>
      <c r="DE282" s="39" t="str">
        <v>.</v>
      </c>
      <c r="DF282" s="39" t="str">
        <v>.</v>
      </c>
      <c r="DG282" s="39" t="str">
        <v>.</v>
      </c>
      <c r="DH282" s="39" t="str">
        <v>.</v>
      </c>
      <c r="DI282" s="39" t="str">
        <v>.</v>
      </c>
      <c r="DJ282" s="39">
        <v>1</v>
      </c>
    </row>
    <row r="283" spans="19:114" ht="24" customHeight="1" x14ac:dyDescent="0.2">
      <c r="S283" s="39" t="str">
        <v>.</v>
      </c>
      <c r="T283" s="39" t="str">
        <v>.</v>
      </c>
      <c r="U283" s="39" t="str">
        <v>.</v>
      </c>
      <c r="V283" s="39" t="str">
        <v>.</v>
      </c>
      <c r="W283" s="39" t="str">
        <v>.</v>
      </c>
      <c r="X283" s="39" t="str">
        <v>.</v>
      </c>
      <c r="Y283" s="39" t="str">
        <v>.</v>
      </c>
      <c r="Z283" s="39" t="str">
        <v>.</v>
      </c>
      <c r="AA283" s="39" t="str">
        <v>.</v>
      </c>
      <c r="AB283" s="39">
        <v>0</v>
      </c>
      <c r="AC283" s="39"/>
      <c r="AD283" s="39"/>
      <c r="AU283" s="104"/>
      <c r="BI283" s="39" t="str">
        <v>.</v>
      </c>
      <c r="BJ283" s="39" t="str">
        <v>.</v>
      </c>
      <c r="BK283" s="39" t="str">
        <v>.</v>
      </c>
      <c r="BL283" s="39" t="str">
        <v>.</v>
      </c>
      <c r="BM283" s="39" t="str">
        <v>.</v>
      </c>
      <c r="BN283" s="39" t="str">
        <v>.</v>
      </c>
      <c r="BO283" s="39" t="str">
        <v>.</v>
      </c>
      <c r="BP283" s="39" t="str">
        <v>.</v>
      </c>
      <c r="BQ283" s="39" t="str">
        <v>.</v>
      </c>
      <c r="BR283" s="39" t="str">
        <v>.</v>
      </c>
      <c r="BS283" s="39">
        <v>1</v>
      </c>
      <c r="BT283" s="39"/>
      <c r="CL283" s="104"/>
      <c r="CY283" s="39" t="str">
        <v>.</v>
      </c>
      <c r="CZ283" s="39" t="str">
        <v>.</v>
      </c>
      <c r="DA283" s="39" t="str">
        <v>.</v>
      </c>
      <c r="DB283" s="39" t="str">
        <v>.</v>
      </c>
      <c r="DC283" s="39" t="str">
        <v>.</v>
      </c>
      <c r="DD283" s="39" t="str">
        <v>.</v>
      </c>
      <c r="DE283" s="39" t="str">
        <v>.</v>
      </c>
      <c r="DF283" s="39" t="str">
        <v>.</v>
      </c>
      <c r="DG283" s="39" t="str">
        <v>.</v>
      </c>
      <c r="DH283" s="39" t="str">
        <v>.</v>
      </c>
      <c r="DI283" s="39" t="str">
        <v>.</v>
      </c>
      <c r="DJ283" s="39">
        <v>0</v>
      </c>
    </row>
    <row r="284" spans="19:114" ht="24" customHeight="1" x14ac:dyDescent="0.2">
      <c r="S284" s="39" t="str">
        <v>.</v>
      </c>
      <c r="T284" s="39" t="str">
        <v>.</v>
      </c>
      <c r="U284" s="39" t="str">
        <v>.</v>
      </c>
      <c r="V284" s="39" t="str">
        <v>.</v>
      </c>
      <c r="W284" s="39" t="str">
        <v>.</v>
      </c>
      <c r="X284" s="39" t="str">
        <v>.</v>
      </c>
      <c r="Y284" s="39" t="str">
        <v>.</v>
      </c>
      <c r="Z284" s="39" t="str">
        <v>.</v>
      </c>
      <c r="AA284" s="39" t="str">
        <v>.</v>
      </c>
      <c r="AB284" s="39">
        <v>1</v>
      </c>
      <c r="AC284" s="39"/>
      <c r="AD284" s="39"/>
      <c r="AU284" s="104"/>
      <c r="BI284" s="39" t="str">
        <v>.</v>
      </c>
      <c r="BJ284" s="39" t="str">
        <v>.</v>
      </c>
      <c r="BK284" s="39" t="str">
        <v>.</v>
      </c>
      <c r="BL284" s="39" t="str">
        <v>.</v>
      </c>
      <c r="BM284" s="39" t="str">
        <v>.</v>
      </c>
      <c r="BN284" s="39" t="str">
        <v>.</v>
      </c>
      <c r="BO284" s="39" t="str">
        <v>.</v>
      </c>
      <c r="BP284" s="39" t="str">
        <v>.</v>
      </c>
      <c r="BQ284" s="39" t="str">
        <v>.</v>
      </c>
      <c r="BR284" s="39" t="str">
        <v>.</v>
      </c>
      <c r="BS284" s="39">
        <v>1</v>
      </c>
      <c r="BT284" s="39"/>
      <c r="CL284" s="104"/>
      <c r="CY284" s="39" t="str">
        <v>.</v>
      </c>
      <c r="CZ284" s="39" t="str">
        <v>.</v>
      </c>
      <c r="DA284" s="39" t="str">
        <v>.</v>
      </c>
      <c r="DB284" s="39" t="str">
        <v>.</v>
      </c>
      <c r="DC284" s="39" t="str">
        <v>.</v>
      </c>
      <c r="DD284" s="39" t="str">
        <v>.</v>
      </c>
      <c r="DE284" s="39" t="str">
        <v>.</v>
      </c>
      <c r="DF284" s="39" t="str">
        <v>.</v>
      </c>
      <c r="DG284" s="39" t="str">
        <v>.</v>
      </c>
      <c r="DH284" s="39" t="str">
        <v>.</v>
      </c>
      <c r="DI284" s="39" t="str">
        <v>.</v>
      </c>
      <c r="DJ284" s="39">
        <v>0</v>
      </c>
    </row>
    <row r="285" spans="19:114" ht="24" customHeight="1" x14ac:dyDescent="0.2">
      <c r="S285" s="40" t="str">
        <v>.</v>
      </c>
      <c r="T285" s="40" t="str">
        <v>.</v>
      </c>
      <c r="U285" s="40" t="str">
        <v>.</v>
      </c>
      <c r="V285" s="40" t="str">
        <v>.</v>
      </c>
      <c r="W285" s="40" t="str">
        <v>.</v>
      </c>
      <c r="X285" s="40" t="str">
        <v>.</v>
      </c>
      <c r="Y285" s="40" t="str">
        <v>.</v>
      </c>
      <c r="Z285" s="40" t="str">
        <v>.</v>
      </c>
      <c r="AA285" s="40" t="str">
        <v>.</v>
      </c>
      <c r="AB285" s="40">
        <v>0</v>
      </c>
      <c r="AC285" s="40"/>
      <c r="AD285" s="40"/>
      <c r="AU285" s="104"/>
      <c r="BI285" s="40" t="str">
        <v>.</v>
      </c>
      <c r="BJ285" s="40" t="str">
        <v>.</v>
      </c>
      <c r="BK285" s="40" t="str">
        <v>.</v>
      </c>
      <c r="BL285" s="40" t="str">
        <v>.</v>
      </c>
      <c r="BM285" s="40" t="str">
        <v>.</v>
      </c>
      <c r="BN285" s="40" t="str">
        <v>.</v>
      </c>
      <c r="BO285" s="40" t="str">
        <v>.</v>
      </c>
      <c r="BP285" s="40" t="str">
        <v>.</v>
      </c>
      <c r="BQ285" s="40" t="str">
        <v>.</v>
      </c>
      <c r="BR285" s="40" t="str">
        <v>.</v>
      </c>
      <c r="BS285" s="40">
        <v>0</v>
      </c>
      <c r="BT285" s="40"/>
      <c r="CL285" s="104"/>
      <c r="CY285" s="40" t="str">
        <v>.</v>
      </c>
      <c r="CZ285" s="40" t="str">
        <v>.</v>
      </c>
      <c r="DA285" s="40" t="str">
        <v>.</v>
      </c>
      <c r="DB285" s="40" t="str">
        <v>.</v>
      </c>
      <c r="DC285" s="40" t="str">
        <v>.</v>
      </c>
      <c r="DD285" s="40" t="str">
        <v>.</v>
      </c>
      <c r="DE285" s="40" t="str">
        <v>.</v>
      </c>
      <c r="DF285" s="40" t="str">
        <v>.</v>
      </c>
      <c r="DG285" s="40" t="str">
        <v>.</v>
      </c>
      <c r="DH285" s="40" t="str">
        <v>.</v>
      </c>
      <c r="DI285" s="40" t="str">
        <v>.</v>
      </c>
      <c r="DJ285" s="40">
        <v>0</v>
      </c>
    </row>
    <row r="286" spans="19:114" ht="24" customHeight="1" x14ac:dyDescent="0.2">
      <c r="S286" s="70"/>
      <c r="T286" s="70"/>
      <c r="U286" s="70"/>
      <c r="V286" s="70"/>
      <c r="W286" s="70"/>
      <c r="X286" s="70"/>
      <c r="Y286" s="70"/>
      <c r="Z286" s="70"/>
      <c r="AA286" s="70"/>
      <c r="AB286" s="70" t="s">
        <v>0</v>
      </c>
      <c r="AC286" s="70"/>
      <c r="AD286" s="70"/>
      <c r="AU286" s="104"/>
      <c r="BI286" s="70"/>
      <c r="BJ286" s="70"/>
      <c r="BK286" s="70"/>
      <c r="BL286" s="70"/>
      <c r="BM286" s="70"/>
      <c r="BN286" s="70"/>
      <c r="BO286" s="70"/>
      <c r="BP286" s="70"/>
      <c r="BQ286" s="70"/>
      <c r="BR286" s="70"/>
      <c r="BS286" s="70" t="s">
        <v>0</v>
      </c>
      <c r="BT286" s="70"/>
      <c r="CL286" s="104"/>
      <c r="CY286" s="70"/>
      <c r="CZ286" s="70"/>
      <c r="DA286" s="70"/>
      <c r="DB286" s="70"/>
      <c r="DC286" s="70"/>
      <c r="DD286" s="70"/>
      <c r="DE286" s="70"/>
      <c r="DF286" s="70"/>
      <c r="DG286" s="70"/>
      <c r="DH286" s="70"/>
      <c r="DI286" s="70"/>
      <c r="DJ286" s="70" t="s">
        <v>0</v>
      </c>
    </row>
    <row r="287" spans="19:114" ht="24" customHeight="1" x14ac:dyDescent="0.2">
      <c r="AU287" s="104"/>
      <c r="CL287" s="104"/>
    </row>
    <row r="288" spans="19:114" ht="24" customHeight="1" x14ac:dyDescent="0.2">
      <c r="AU288" s="104"/>
      <c r="CL288" s="104"/>
    </row>
    <row r="289" spans="8:117" ht="24" customHeight="1" thickBot="1" x14ac:dyDescent="0.25">
      <c r="AG289" t="s">
        <v>114</v>
      </c>
      <c r="AU289" s="104"/>
      <c r="BW289" t="s">
        <v>114</v>
      </c>
      <c r="CL289" s="104"/>
      <c r="DM289" t="s">
        <v>114</v>
      </c>
    </row>
    <row r="290" spans="8:117" ht="24" customHeight="1" thickBot="1" x14ac:dyDescent="0.25">
      <c r="H290" t="s">
        <v>93</v>
      </c>
      <c r="I290" s="44">
        <v>0</v>
      </c>
      <c r="J290" s="45">
        <v>1</v>
      </c>
      <c r="K290" s="45">
        <v>1</v>
      </c>
      <c r="L290" s="45">
        <v>1</v>
      </c>
      <c r="M290" s="45">
        <v>1</v>
      </c>
      <c r="N290" s="45">
        <v>1</v>
      </c>
      <c r="O290" s="45">
        <v>2</v>
      </c>
      <c r="P290" s="46">
        <v>1</v>
      </c>
      <c r="Q290" s="70" t="s">
        <v>3</v>
      </c>
      <c r="R290" s="1" t="s">
        <v>72</v>
      </c>
      <c r="S290" s="38" t="str" cm="1">
        <f t="array" ref="S290:AB301">MMULTS(I290:P301,_xlfn.ANCHORARRAY(S278))</f>
        <v>.</v>
      </c>
      <c r="T290" s="38" t="str">
        <v>.</v>
      </c>
      <c r="U290" s="38" t="str">
        <v>.</v>
      </c>
      <c r="V290" s="38" t="str">
        <v>.</v>
      </c>
      <c r="W290" s="38" t="str">
        <v>.</v>
      </c>
      <c r="X290" s="38" t="str">
        <v>.</v>
      </c>
      <c r="Y290" s="38" t="str">
        <v>.</v>
      </c>
      <c r="Z290" s="38" t="str">
        <v>.</v>
      </c>
      <c r="AA290" s="38" t="str">
        <v>.</v>
      </c>
      <c r="AB290" s="38">
        <v>5</v>
      </c>
      <c r="AC290" s="38"/>
      <c r="AD290" s="38"/>
      <c r="AG290" s="113" cm="1">
        <f t="array" ref="AG290">SUM(IF(ISNUMBER(_xlfn.ANCHORARRAY(S290)),1,0))</f>
        <v>12</v>
      </c>
      <c r="AU290" s="104"/>
      <c r="AX290" t="s">
        <v>93</v>
      </c>
      <c r="AY290" s="44">
        <v>0</v>
      </c>
      <c r="AZ290" s="45">
        <v>1</v>
      </c>
      <c r="BA290" s="45">
        <v>1</v>
      </c>
      <c r="BB290" s="45">
        <v>1</v>
      </c>
      <c r="BC290" s="45">
        <v>1</v>
      </c>
      <c r="BD290" s="45">
        <v>1</v>
      </c>
      <c r="BE290" s="45">
        <v>2</v>
      </c>
      <c r="BF290" s="46">
        <v>1</v>
      </c>
      <c r="BG290" s="70" t="s">
        <v>3</v>
      </c>
      <c r="BH290" s="1" t="s">
        <v>72</v>
      </c>
      <c r="BI290" s="38" t="str" cm="1">
        <f t="array" ref="BI290:BS301">MMULTS(AY290:BF301,_xlfn.ANCHORARRAY(BI278))</f>
        <v>.</v>
      </c>
      <c r="BJ290" s="38" t="str">
        <v>.</v>
      </c>
      <c r="BK290" s="38" t="str">
        <v>.</v>
      </c>
      <c r="BL290" s="38" t="str">
        <v>.</v>
      </c>
      <c r="BM290" s="38" t="str">
        <v>.</v>
      </c>
      <c r="BN290" s="38" t="str">
        <v>.</v>
      </c>
      <c r="BO290" s="38" t="str">
        <v>.</v>
      </c>
      <c r="BP290" s="38" t="str">
        <v>.</v>
      </c>
      <c r="BQ290" s="38" t="str">
        <v>.</v>
      </c>
      <c r="BR290" s="38" t="str">
        <v>.</v>
      </c>
      <c r="BS290" s="38">
        <v>5</v>
      </c>
      <c r="BT290" s="38"/>
      <c r="BW290" s="113" cm="1">
        <f t="array" ref="BW290">SUM(IF(ISNUMBER(_xlfn.ANCHORARRAY(BI290)),1,0))</f>
        <v>12</v>
      </c>
      <c r="CL290" s="104"/>
      <c r="CN290" t="s">
        <v>93</v>
      </c>
      <c r="CO290" s="44">
        <v>0</v>
      </c>
      <c r="CP290" s="45">
        <v>1</v>
      </c>
      <c r="CQ290" s="45">
        <v>1</v>
      </c>
      <c r="CR290" s="45">
        <v>1</v>
      </c>
      <c r="CS290" s="45">
        <v>1</v>
      </c>
      <c r="CT290" s="45">
        <v>1</v>
      </c>
      <c r="CU290" s="45">
        <v>2</v>
      </c>
      <c r="CV290" s="46">
        <v>1</v>
      </c>
      <c r="CW290" s="70" t="s">
        <v>3</v>
      </c>
      <c r="CX290" s="1" t="s">
        <v>72</v>
      </c>
      <c r="CY290" s="38" t="str" cm="1">
        <f t="array" ref="CY290:DJ301">MMULTS(CO290:CV301,_xlfn.ANCHORARRAY(CY278))</f>
        <v>.</v>
      </c>
      <c r="CZ290" s="38" t="str">
        <v>.</v>
      </c>
      <c r="DA290" s="38" t="str">
        <v>.</v>
      </c>
      <c r="DB290" s="38" t="str">
        <v>.</v>
      </c>
      <c r="DC290" s="38" t="str">
        <v>.</v>
      </c>
      <c r="DD290" s="38" t="str">
        <v>.</v>
      </c>
      <c r="DE290" s="38" t="str">
        <v>.</v>
      </c>
      <c r="DF290" s="38" t="str">
        <v>.</v>
      </c>
      <c r="DG290" s="38" t="str">
        <v>.</v>
      </c>
      <c r="DH290" s="38" t="str">
        <v>.</v>
      </c>
      <c r="DI290" s="38" t="str">
        <v>.</v>
      </c>
      <c r="DJ290" s="38">
        <v>3</v>
      </c>
      <c r="DM290" s="113" cm="1">
        <f t="array" ref="DM290">SUM(IF(ISNUMBER(_xlfn.ANCHORARRAY(CY290)),1,0))</f>
        <v>12</v>
      </c>
    </row>
    <row r="291" spans="8:117" ht="24" customHeight="1" x14ac:dyDescent="0.2">
      <c r="I291" s="48">
        <v>1</v>
      </c>
      <c r="J291" s="49">
        <v>0</v>
      </c>
      <c r="K291" s="49">
        <v>0</v>
      </c>
      <c r="L291" s="49">
        <v>0</v>
      </c>
      <c r="M291" s="49">
        <v>0</v>
      </c>
      <c r="N291" s="49">
        <v>0</v>
      </c>
      <c r="O291" s="49">
        <v>0</v>
      </c>
      <c r="P291" s="50">
        <v>-1</v>
      </c>
      <c r="Q291" s="70" t="s">
        <v>3</v>
      </c>
      <c r="S291" s="39" t="str">
        <v>.</v>
      </c>
      <c r="T291" s="39" t="str">
        <v>.</v>
      </c>
      <c r="U291" s="39" t="str">
        <v>.</v>
      </c>
      <c r="V291" s="39" t="str">
        <v>.</v>
      </c>
      <c r="W291" s="39" t="str">
        <v>.</v>
      </c>
      <c r="X291" s="39" t="str">
        <v>.</v>
      </c>
      <c r="Y291" s="39" t="str">
        <v>.</v>
      </c>
      <c r="Z291" s="39" t="str">
        <v>.</v>
      </c>
      <c r="AA291" s="39" t="str">
        <v>.</v>
      </c>
      <c r="AB291" s="39">
        <v>0</v>
      </c>
      <c r="AC291" s="39"/>
      <c r="AD291" s="39"/>
      <c r="AU291" s="104"/>
      <c r="AY291" s="48">
        <v>1</v>
      </c>
      <c r="AZ291" s="49">
        <v>0</v>
      </c>
      <c r="BA291" s="49">
        <v>0</v>
      </c>
      <c r="BB291" s="49">
        <v>0</v>
      </c>
      <c r="BC291" s="49">
        <v>0</v>
      </c>
      <c r="BD291" s="49">
        <v>0</v>
      </c>
      <c r="BE291" s="49">
        <v>0</v>
      </c>
      <c r="BF291" s="50">
        <v>-1</v>
      </c>
      <c r="BG291" s="70" t="s">
        <v>3</v>
      </c>
      <c r="BI291" s="39" t="str">
        <v>.</v>
      </c>
      <c r="BJ291" s="39" t="str">
        <v>.</v>
      </c>
      <c r="BK291" s="39" t="str">
        <v>.</v>
      </c>
      <c r="BL291" s="39" t="str">
        <v>.</v>
      </c>
      <c r="BM291" s="39" t="str">
        <v>.</v>
      </c>
      <c r="BN291" s="39" t="str">
        <v>.</v>
      </c>
      <c r="BO291" s="39" t="str">
        <v>.</v>
      </c>
      <c r="BP291" s="39" t="str">
        <v>.</v>
      </c>
      <c r="BQ291" s="39" t="str">
        <v>.</v>
      </c>
      <c r="BR291" s="39" t="str">
        <v>.</v>
      </c>
      <c r="BS291" s="39">
        <v>1</v>
      </c>
      <c r="BT291" s="39"/>
      <c r="CL291" s="104"/>
      <c r="CO291" s="48">
        <v>1</v>
      </c>
      <c r="CP291" s="49">
        <v>0</v>
      </c>
      <c r="CQ291" s="49">
        <v>0</v>
      </c>
      <c r="CR291" s="49">
        <v>0</v>
      </c>
      <c r="CS291" s="49">
        <v>0</v>
      </c>
      <c r="CT291" s="49">
        <v>0</v>
      </c>
      <c r="CU291" s="49">
        <v>0</v>
      </c>
      <c r="CV291" s="50">
        <v>-1</v>
      </c>
      <c r="CW291" s="70" t="s">
        <v>3</v>
      </c>
      <c r="CY291" s="39" t="str">
        <v>.</v>
      </c>
      <c r="CZ291" s="39" t="str">
        <v>.</v>
      </c>
      <c r="DA291" s="39" t="str">
        <v>.</v>
      </c>
      <c r="DB291" s="39" t="str">
        <v>.</v>
      </c>
      <c r="DC291" s="39" t="str">
        <v>.</v>
      </c>
      <c r="DD291" s="39" t="str">
        <v>.</v>
      </c>
      <c r="DE291" s="39" t="str">
        <v>.</v>
      </c>
      <c r="DF291" s="39" t="str">
        <v>.</v>
      </c>
      <c r="DG291" s="39" t="str">
        <v>.</v>
      </c>
      <c r="DH291" s="39" t="str">
        <v>.</v>
      </c>
      <c r="DI291" s="39" t="str">
        <v>.</v>
      </c>
      <c r="DJ291" s="39">
        <v>0</v>
      </c>
    </row>
    <row r="292" spans="8:117" ht="24" customHeight="1" x14ac:dyDescent="0.2">
      <c r="I292" s="48">
        <v>1</v>
      </c>
      <c r="J292" s="49">
        <v>1</v>
      </c>
      <c r="K292" s="49">
        <v>0</v>
      </c>
      <c r="L292" s="49">
        <v>1</v>
      </c>
      <c r="M292" s="49">
        <v>1</v>
      </c>
      <c r="N292" s="49">
        <v>0</v>
      </c>
      <c r="O292" s="49">
        <v>0</v>
      </c>
      <c r="P292" s="50">
        <v>-1</v>
      </c>
      <c r="Q292" s="70" t="s">
        <v>3</v>
      </c>
      <c r="S292" s="39" t="str">
        <v>.</v>
      </c>
      <c r="T292" s="39" t="str">
        <v>.</v>
      </c>
      <c r="U292" s="39" t="str">
        <v>.</v>
      </c>
      <c r="V292" s="39" t="str">
        <v>.</v>
      </c>
      <c r="W292" s="39" t="str">
        <v>.</v>
      </c>
      <c r="X292" s="39" t="str">
        <v>.</v>
      </c>
      <c r="Y292" s="39" t="str">
        <v>.</v>
      </c>
      <c r="Z292" s="39" t="str">
        <v>.</v>
      </c>
      <c r="AA292" s="39" t="str">
        <v>.</v>
      </c>
      <c r="AB292" s="39">
        <v>2</v>
      </c>
      <c r="AC292" s="39"/>
      <c r="AD292" s="39"/>
      <c r="AU292" s="104"/>
      <c r="AY292" s="48">
        <v>1</v>
      </c>
      <c r="AZ292" s="49">
        <v>1</v>
      </c>
      <c r="BA292" s="49">
        <v>0</v>
      </c>
      <c r="BB292" s="49">
        <v>1</v>
      </c>
      <c r="BC292" s="49">
        <v>1</v>
      </c>
      <c r="BD292" s="49">
        <v>0</v>
      </c>
      <c r="BE292" s="49">
        <v>0</v>
      </c>
      <c r="BF292" s="50">
        <v>-1</v>
      </c>
      <c r="BG292" s="70" t="s">
        <v>3</v>
      </c>
      <c r="BI292" s="39" t="str">
        <v>.</v>
      </c>
      <c r="BJ292" s="39" t="str">
        <v>.</v>
      </c>
      <c r="BK292" s="39" t="str">
        <v>.</v>
      </c>
      <c r="BL292" s="39" t="str">
        <v>.</v>
      </c>
      <c r="BM292" s="39" t="str">
        <v>.</v>
      </c>
      <c r="BN292" s="39" t="str">
        <v>.</v>
      </c>
      <c r="BO292" s="39" t="str">
        <v>.</v>
      </c>
      <c r="BP292" s="39" t="str">
        <v>.</v>
      </c>
      <c r="BQ292" s="39" t="str">
        <v>.</v>
      </c>
      <c r="BR292" s="39" t="str">
        <v>.</v>
      </c>
      <c r="BS292" s="39">
        <v>3</v>
      </c>
      <c r="BT292" s="39"/>
      <c r="CL292" s="104"/>
      <c r="CO292" s="48">
        <v>1</v>
      </c>
      <c r="CP292" s="49">
        <v>1</v>
      </c>
      <c r="CQ292" s="49">
        <v>0</v>
      </c>
      <c r="CR292" s="49">
        <v>1</v>
      </c>
      <c r="CS292" s="49">
        <v>1</v>
      </c>
      <c r="CT292" s="49">
        <v>0</v>
      </c>
      <c r="CU292" s="49">
        <v>0</v>
      </c>
      <c r="CV292" s="50">
        <v>-1</v>
      </c>
      <c r="CW292" s="70" t="s">
        <v>3</v>
      </c>
      <c r="CY292" s="39" t="str">
        <v>.</v>
      </c>
      <c r="CZ292" s="39" t="str">
        <v>.</v>
      </c>
      <c r="DA292" s="39" t="str">
        <v>.</v>
      </c>
      <c r="DB292" s="39" t="str">
        <v>.</v>
      </c>
      <c r="DC292" s="39" t="str">
        <v>.</v>
      </c>
      <c r="DD292" s="39" t="str">
        <v>.</v>
      </c>
      <c r="DE292" s="39" t="str">
        <v>.</v>
      </c>
      <c r="DF292" s="39" t="str">
        <v>.</v>
      </c>
      <c r="DG292" s="39" t="str">
        <v>.</v>
      </c>
      <c r="DH292" s="39" t="str">
        <v>.</v>
      </c>
      <c r="DI292" s="39" t="str">
        <v>.</v>
      </c>
      <c r="DJ292" s="39">
        <v>2</v>
      </c>
    </row>
    <row r="293" spans="8:117" ht="24" customHeight="1" x14ac:dyDescent="0.2">
      <c r="I293" s="51">
        <v>0</v>
      </c>
      <c r="J293" s="52">
        <v>1</v>
      </c>
      <c r="K293" s="52">
        <v>1</v>
      </c>
      <c r="L293" s="52">
        <v>0</v>
      </c>
      <c r="M293" s="52">
        <v>1</v>
      </c>
      <c r="N293" s="52">
        <v>2</v>
      </c>
      <c r="O293" s="52">
        <v>2</v>
      </c>
      <c r="P293" s="53">
        <v>1</v>
      </c>
      <c r="Q293" s="70" t="s">
        <v>3</v>
      </c>
      <c r="S293" s="40" t="str">
        <v>.</v>
      </c>
      <c r="T293" s="40" t="str">
        <v>.</v>
      </c>
      <c r="U293" s="40" t="str">
        <v>.</v>
      </c>
      <c r="V293" s="40" t="str">
        <v>.</v>
      </c>
      <c r="W293" s="40" t="str">
        <v>.</v>
      </c>
      <c r="X293" s="40" t="str">
        <v>.</v>
      </c>
      <c r="Y293" s="40" t="str">
        <v>.</v>
      </c>
      <c r="Z293" s="40" t="str">
        <v>.</v>
      </c>
      <c r="AA293" s="40" t="str">
        <v>.</v>
      </c>
      <c r="AB293" s="40">
        <v>4</v>
      </c>
      <c r="AC293" s="40"/>
      <c r="AD293" s="40"/>
      <c r="AU293" s="104"/>
      <c r="AY293" s="51">
        <v>0</v>
      </c>
      <c r="AZ293" s="52">
        <v>1</v>
      </c>
      <c r="BA293" s="52">
        <v>1</v>
      </c>
      <c r="BB293" s="52">
        <v>0</v>
      </c>
      <c r="BC293" s="52">
        <v>1</v>
      </c>
      <c r="BD293" s="52">
        <v>2</v>
      </c>
      <c r="BE293" s="52">
        <v>2</v>
      </c>
      <c r="BF293" s="53">
        <v>1</v>
      </c>
      <c r="BG293" s="70" t="s">
        <v>3</v>
      </c>
      <c r="BI293" s="40" t="str">
        <v>.</v>
      </c>
      <c r="BJ293" s="40" t="str">
        <v>.</v>
      </c>
      <c r="BK293" s="40" t="str">
        <v>.</v>
      </c>
      <c r="BL293" s="40" t="str">
        <v>.</v>
      </c>
      <c r="BM293" s="40" t="str">
        <v>.</v>
      </c>
      <c r="BN293" s="40" t="str">
        <v>.</v>
      </c>
      <c r="BO293" s="40" t="str">
        <v>.</v>
      </c>
      <c r="BP293" s="40" t="str">
        <v>.</v>
      </c>
      <c r="BQ293" s="40" t="str">
        <v>.</v>
      </c>
      <c r="BR293" s="40" t="str">
        <v>.</v>
      </c>
      <c r="BS293" s="40">
        <v>6</v>
      </c>
      <c r="BT293" s="40"/>
      <c r="CL293" s="104"/>
      <c r="CO293" s="51">
        <v>0</v>
      </c>
      <c r="CP293" s="52">
        <v>1</v>
      </c>
      <c r="CQ293" s="52">
        <v>1</v>
      </c>
      <c r="CR293" s="52">
        <v>0</v>
      </c>
      <c r="CS293" s="52">
        <v>1</v>
      </c>
      <c r="CT293" s="52">
        <v>2</v>
      </c>
      <c r="CU293" s="52">
        <v>2</v>
      </c>
      <c r="CV293" s="53">
        <v>1</v>
      </c>
      <c r="CW293" s="70" t="s">
        <v>3</v>
      </c>
      <c r="CY293" s="40" t="str">
        <v>.</v>
      </c>
      <c r="CZ293" s="40" t="str">
        <v>.</v>
      </c>
      <c r="DA293" s="40" t="str">
        <v>.</v>
      </c>
      <c r="DB293" s="40" t="str">
        <v>.</v>
      </c>
      <c r="DC293" s="40" t="str">
        <v>.</v>
      </c>
      <c r="DD293" s="40" t="str">
        <v>.</v>
      </c>
      <c r="DE293" s="40" t="str">
        <v>.</v>
      </c>
      <c r="DF293" s="40" t="str">
        <v>.</v>
      </c>
      <c r="DG293" s="40" t="str">
        <v>.</v>
      </c>
      <c r="DH293" s="40" t="str">
        <v>.</v>
      </c>
      <c r="DI293" s="40" t="str">
        <v>.</v>
      </c>
      <c r="DJ293" s="40">
        <v>3</v>
      </c>
    </row>
    <row r="294" spans="8:117" ht="24" customHeight="1" x14ac:dyDescent="0.2">
      <c r="H294" t="s">
        <v>94</v>
      </c>
      <c r="I294" s="44">
        <v>1</v>
      </c>
      <c r="J294" s="45">
        <v>0</v>
      </c>
      <c r="K294" s="45">
        <v>0</v>
      </c>
      <c r="L294" s="45">
        <v>1</v>
      </c>
      <c r="M294" s="45">
        <v>1</v>
      </c>
      <c r="N294" s="45">
        <v>1</v>
      </c>
      <c r="O294" s="45">
        <v>2</v>
      </c>
      <c r="P294" s="46">
        <v>1</v>
      </c>
      <c r="Q294" s="70" t="s">
        <v>3</v>
      </c>
      <c r="R294" s="1" t="s">
        <v>75</v>
      </c>
      <c r="S294" s="38" t="str">
        <v>.</v>
      </c>
      <c r="T294" s="38" t="str">
        <v>.</v>
      </c>
      <c r="U294" s="38" t="str">
        <v>.</v>
      </c>
      <c r="V294" s="38" t="str">
        <v>.</v>
      </c>
      <c r="W294" s="38" t="str">
        <v>.</v>
      </c>
      <c r="X294" s="38" t="str">
        <v>.</v>
      </c>
      <c r="Y294" s="38" t="str">
        <v>.</v>
      </c>
      <c r="Z294" s="38" t="str">
        <v>.</v>
      </c>
      <c r="AA294" s="38" t="str">
        <v>.</v>
      </c>
      <c r="AB294" s="38">
        <v>4</v>
      </c>
      <c r="AC294" s="38"/>
      <c r="AD294" s="38"/>
      <c r="AU294" s="104"/>
      <c r="AX294" t="s">
        <v>94</v>
      </c>
      <c r="AY294" s="44">
        <v>1</v>
      </c>
      <c r="AZ294" s="45">
        <v>0</v>
      </c>
      <c r="BA294" s="45">
        <v>0</v>
      </c>
      <c r="BB294" s="45">
        <v>1</v>
      </c>
      <c r="BC294" s="45">
        <v>1</v>
      </c>
      <c r="BD294" s="45">
        <v>1</v>
      </c>
      <c r="BE294" s="45">
        <v>2</v>
      </c>
      <c r="BF294" s="46">
        <v>1</v>
      </c>
      <c r="BG294" s="70" t="s">
        <v>3</v>
      </c>
      <c r="BH294" s="1" t="s">
        <v>75</v>
      </c>
      <c r="BI294" s="38" t="str">
        <v>.</v>
      </c>
      <c r="BJ294" s="38" t="str">
        <v>.</v>
      </c>
      <c r="BK294" s="38" t="str">
        <v>.</v>
      </c>
      <c r="BL294" s="38" t="str">
        <v>.</v>
      </c>
      <c r="BM294" s="38" t="str">
        <v>.</v>
      </c>
      <c r="BN294" s="38" t="str">
        <v>.</v>
      </c>
      <c r="BO294" s="38" t="str">
        <v>.</v>
      </c>
      <c r="BP294" s="38" t="str">
        <v>.</v>
      </c>
      <c r="BQ294" s="38" t="str">
        <v>.</v>
      </c>
      <c r="BR294" s="38" t="str">
        <v>.</v>
      </c>
      <c r="BS294" s="38">
        <v>5</v>
      </c>
      <c r="BT294" s="38"/>
      <c r="CL294" s="104"/>
      <c r="CN294" t="s">
        <v>94</v>
      </c>
      <c r="CO294" s="44">
        <v>1</v>
      </c>
      <c r="CP294" s="45">
        <v>0</v>
      </c>
      <c r="CQ294" s="45">
        <v>0</v>
      </c>
      <c r="CR294" s="45">
        <v>1</v>
      </c>
      <c r="CS294" s="45">
        <v>1</v>
      </c>
      <c r="CT294" s="45">
        <v>1</v>
      </c>
      <c r="CU294" s="45">
        <v>2</v>
      </c>
      <c r="CV294" s="46">
        <v>1</v>
      </c>
      <c r="CW294" s="70" t="s">
        <v>3</v>
      </c>
      <c r="CX294" s="1" t="s">
        <v>75</v>
      </c>
      <c r="CY294" s="38" t="str">
        <v>.</v>
      </c>
      <c r="CZ294" s="38" t="str">
        <v>.</v>
      </c>
      <c r="DA294" s="38" t="str">
        <v>.</v>
      </c>
      <c r="DB294" s="38" t="str">
        <v>.</v>
      </c>
      <c r="DC294" s="38" t="str">
        <v>.</v>
      </c>
      <c r="DD294" s="38" t="str">
        <v>.</v>
      </c>
      <c r="DE294" s="38" t="str">
        <v>.</v>
      </c>
      <c r="DF294" s="38" t="str">
        <v>.</v>
      </c>
      <c r="DG294" s="38" t="str">
        <v>.</v>
      </c>
      <c r="DH294" s="38" t="str">
        <v>.</v>
      </c>
      <c r="DI294" s="38" t="str">
        <v>.</v>
      </c>
      <c r="DJ294" s="38">
        <v>1</v>
      </c>
    </row>
    <row r="295" spans="8:117" ht="24" customHeight="1" x14ac:dyDescent="0.2">
      <c r="I295" s="48">
        <v>1</v>
      </c>
      <c r="J295" s="49">
        <v>0</v>
      </c>
      <c r="K295" s="49">
        <v>1</v>
      </c>
      <c r="L295" s="49">
        <v>0</v>
      </c>
      <c r="M295" s="49">
        <v>1</v>
      </c>
      <c r="N295" s="49">
        <v>0</v>
      </c>
      <c r="O295" s="49">
        <v>0</v>
      </c>
      <c r="P295" s="50">
        <v>3</v>
      </c>
      <c r="Q295" s="70" t="s">
        <v>3</v>
      </c>
      <c r="S295" s="39" t="str">
        <v>.</v>
      </c>
      <c r="T295" s="39" t="str">
        <v>.</v>
      </c>
      <c r="U295" s="39" t="str">
        <v>.</v>
      </c>
      <c r="V295" s="39" t="str">
        <v>.</v>
      </c>
      <c r="W295" s="39" t="str">
        <v>.</v>
      </c>
      <c r="X295" s="39" t="str">
        <v>.</v>
      </c>
      <c r="Y295" s="39" t="str">
        <v>.</v>
      </c>
      <c r="Z295" s="39" t="str">
        <v>.</v>
      </c>
      <c r="AA295" s="39" t="str">
        <v>.</v>
      </c>
      <c r="AB295" s="39">
        <v>2</v>
      </c>
      <c r="AC295" s="39"/>
      <c r="AD295" s="39"/>
      <c r="AU295" s="104"/>
      <c r="AY295" s="48">
        <v>1</v>
      </c>
      <c r="AZ295" s="49">
        <v>0</v>
      </c>
      <c r="BA295" s="49">
        <v>1</v>
      </c>
      <c r="BB295" s="49">
        <v>0</v>
      </c>
      <c r="BC295" s="49">
        <v>1</v>
      </c>
      <c r="BD295" s="49">
        <v>0</v>
      </c>
      <c r="BE295" s="49">
        <v>0</v>
      </c>
      <c r="BF295" s="50">
        <v>3</v>
      </c>
      <c r="BG295" s="70" t="s">
        <v>3</v>
      </c>
      <c r="BI295" s="39" t="str">
        <v>.</v>
      </c>
      <c r="BJ295" s="39" t="str">
        <v>.</v>
      </c>
      <c r="BK295" s="39" t="str">
        <v>.</v>
      </c>
      <c r="BL295" s="39" t="str">
        <v>.</v>
      </c>
      <c r="BM295" s="39" t="str">
        <v>.</v>
      </c>
      <c r="BN295" s="39" t="str">
        <v>.</v>
      </c>
      <c r="BO295" s="39" t="str">
        <v>.</v>
      </c>
      <c r="BP295" s="39" t="str">
        <v>.</v>
      </c>
      <c r="BQ295" s="39" t="str">
        <v>.</v>
      </c>
      <c r="BR295" s="39" t="str">
        <v>.</v>
      </c>
      <c r="BS295" s="39">
        <v>2</v>
      </c>
      <c r="BT295" s="39"/>
      <c r="CL295" s="104"/>
      <c r="CO295" s="48">
        <v>1</v>
      </c>
      <c r="CP295" s="49">
        <v>0</v>
      </c>
      <c r="CQ295" s="49">
        <v>1</v>
      </c>
      <c r="CR295" s="49">
        <v>0</v>
      </c>
      <c r="CS295" s="49">
        <v>1</v>
      </c>
      <c r="CT295" s="49">
        <v>0</v>
      </c>
      <c r="CU295" s="49">
        <v>0</v>
      </c>
      <c r="CV295" s="50">
        <v>3</v>
      </c>
      <c r="CW295" s="70" t="s">
        <v>3</v>
      </c>
      <c r="CY295" s="39" t="str">
        <v>.</v>
      </c>
      <c r="CZ295" s="39" t="str">
        <v>.</v>
      </c>
      <c r="DA295" s="39" t="str">
        <v>.</v>
      </c>
      <c r="DB295" s="39" t="str">
        <v>.</v>
      </c>
      <c r="DC295" s="39" t="str">
        <v>.</v>
      </c>
      <c r="DD295" s="39" t="str">
        <v>.</v>
      </c>
      <c r="DE295" s="39" t="str">
        <v>.</v>
      </c>
      <c r="DF295" s="39" t="str">
        <v>.</v>
      </c>
      <c r="DG295" s="39" t="str">
        <v>.</v>
      </c>
      <c r="DH295" s="39" t="str">
        <v>.</v>
      </c>
      <c r="DI295" s="39" t="str">
        <v>.</v>
      </c>
      <c r="DJ295" s="39">
        <v>2</v>
      </c>
    </row>
    <row r="296" spans="8:117" ht="24" customHeight="1" x14ac:dyDescent="0.2">
      <c r="I296" s="48">
        <v>0</v>
      </c>
      <c r="J296" s="49">
        <v>1</v>
      </c>
      <c r="K296" s="49">
        <v>0</v>
      </c>
      <c r="L296" s="49">
        <v>1</v>
      </c>
      <c r="M296" s="49">
        <v>0</v>
      </c>
      <c r="N296" s="49">
        <v>0</v>
      </c>
      <c r="O296" s="49">
        <v>-1</v>
      </c>
      <c r="P296" s="50">
        <v>0</v>
      </c>
      <c r="Q296" s="70" t="s">
        <v>3</v>
      </c>
      <c r="S296" s="39" t="str">
        <v>.</v>
      </c>
      <c r="T296" s="39" t="str">
        <v>.</v>
      </c>
      <c r="U296" s="39" t="str">
        <v>.</v>
      </c>
      <c r="V296" s="39" t="str">
        <v>.</v>
      </c>
      <c r="W296" s="39" t="str">
        <v>.</v>
      </c>
      <c r="X296" s="39" t="str">
        <v>.</v>
      </c>
      <c r="Y296" s="39" t="str">
        <v>.</v>
      </c>
      <c r="Z296" s="39" t="str">
        <v>.</v>
      </c>
      <c r="AA296" s="39" t="str">
        <v>.</v>
      </c>
      <c r="AB296" s="39">
        <v>0</v>
      </c>
      <c r="AC296" s="39"/>
      <c r="AD296" s="39"/>
      <c r="AU296" s="104"/>
      <c r="AY296" s="48">
        <v>0</v>
      </c>
      <c r="AZ296" s="49">
        <v>1</v>
      </c>
      <c r="BA296" s="49">
        <v>0</v>
      </c>
      <c r="BB296" s="49">
        <v>1</v>
      </c>
      <c r="BC296" s="49">
        <v>0</v>
      </c>
      <c r="BD296" s="49">
        <v>0</v>
      </c>
      <c r="BE296" s="49">
        <v>-1</v>
      </c>
      <c r="BF296" s="50">
        <v>0</v>
      </c>
      <c r="BG296" s="70" t="s">
        <v>3</v>
      </c>
      <c r="BI296" s="39" t="str">
        <v>.</v>
      </c>
      <c r="BJ296" s="39" t="str">
        <v>.</v>
      </c>
      <c r="BK296" s="39" t="str">
        <v>.</v>
      </c>
      <c r="BL296" s="39" t="str">
        <v>.</v>
      </c>
      <c r="BM296" s="39" t="str">
        <v>.</v>
      </c>
      <c r="BN296" s="39" t="str">
        <v>.</v>
      </c>
      <c r="BO296" s="39" t="str">
        <v>.</v>
      </c>
      <c r="BP296" s="39" t="str">
        <v>.</v>
      </c>
      <c r="BQ296" s="39" t="str">
        <v>.</v>
      </c>
      <c r="BR296" s="39" t="str">
        <v>.</v>
      </c>
      <c r="BS296" s="39">
        <v>0</v>
      </c>
      <c r="BT296" s="39"/>
      <c r="CL296" s="104"/>
      <c r="CO296" s="48">
        <v>0</v>
      </c>
      <c r="CP296" s="49">
        <v>1</v>
      </c>
      <c r="CQ296" s="49">
        <v>0</v>
      </c>
      <c r="CR296" s="49">
        <v>1</v>
      </c>
      <c r="CS296" s="49">
        <v>0</v>
      </c>
      <c r="CT296" s="49">
        <v>0</v>
      </c>
      <c r="CU296" s="49">
        <v>-1</v>
      </c>
      <c r="CV296" s="50">
        <v>0</v>
      </c>
      <c r="CW296" s="70" t="s">
        <v>3</v>
      </c>
      <c r="CY296" s="39" t="str">
        <v>.</v>
      </c>
      <c r="CZ296" s="39" t="str">
        <v>.</v>
      </c>
      <c r="DA296" s="39" t="str">
        <v>.</v>
      </c>
      <c r="DB296" s="39" t="str">
        <v>.</v>
      </c>
      <c r="DC296" s="39" t="str">
        <v>.</v>
      </c>
      <c r="DD296" s="39" t="str">
        <v>.</v>
      </c>
      <c r="DE296" s="39" t="str">
        <v>.</v>
      </c>
      <c r="DF296" s="39" t="str">
        <v>.</v>
      </c>
      <c r="DG296" s="39" t="str">
        <v>.</v>
      </c>
      <c r="DH296" s="39" t="str">
        <v>.</v>
      </c>
      <c r="DI296" s="39" t="str">
        <v>.</v>
      </c>
      <c r="DJ296" s="39">
        <v>1</v>
      </c>
    </row>
    <row r="297" spans="8:117" ht="24" customHeight="1" x14ac:dyDescent="0.2">
      <c r="I297" s="51">
        <v>0</v>
      </c>
      <c r="J297" s="52">
        <v>1</v>
      </c>
      <c r="K297" s="52">
        <v>1</v>
      </c>
      <c r="L297" s="52">
        <v>1</v>
      </c>
      <c r="M297" s="52">
        <v>1</v>
      </c>
      <c r="N297" s="52">
        <v>0</v>
      </c>
      <c r="O297" s="52">
        <v>2</v>
      </c>
      <c r="P297" s="53">
        <v>1</v>
      </c>
      <c r="Q297" s="70" t="s">
        <v>3</v>
      </c>
      <c r="S297" s="40" t="str">
        <v>.</v>
      </c>
      <c r="T297" s="40" t="str">
        <v>.</v>
      </c>
      <c r="U297" s="40" t="str">
        <v>.</v>
      </c>
      <c r="V297" s="40" t="str">
        <v>.</v>
      </c>
      <c r="W297" s="40" t="str">
        <v>.</v>
      </c>
      <c r="X297" s="40" t="str">
        <v>.</v>
      </c>
      <c r="Y297" s="40" t="str">
        <v>.</v>
      </c>
      <c r="Z297" s="40" t="str">
        <v>.</v>
      </c>
      <c r="AA297" s="40" t="str">
        <v>.</v>
      </c>
      <c r="AB297" s="40">
        <v>5</v>
      </c>
      <c r="AC297" s="40"/>
      <c r="AD297" s="40"/>
      <c r="AU297" s="104"/>
      <c r="AY297" s="51">
        <v>0</v>
      </c>
      <c r="AZ297" s="52">
        <v>1</v>
      </c>
      <c r="BA297" s="52">
        <v>1</v>
      </c>
      <c r="BB297" s="52">
        <v>1</v>
      </c>
      <c r="BC297" s="52">
        <v>1</v>
      </c>
      <c r="BD297" s="52">
        <v>0</v>
      </c>
      <c r="BE297" s="52">
        <v>2</v>
      </c>
      <c r="BF297" s="53">
        <v>1</v>
      </c>
      <c r="BG297" s="70" t="s">
        <v>3</v>
      </c>
      <c r="BI297" s="40" t="str">
        <v>.</v>
      </c>
      <c r="BJ297" s="40" t="str">
        <v>.</v>
      </c>
      <c r="BK297" s="40" t="str">
        <v>.</v>
      </c>
      <c r="BL297" s="40" t="str">
        <v>.</v>
      </c>
      <c r="BM297" s="40" t="str">
        <v>.</v>
      </c>
      <c r="BN297" s="40" t="str">
        <v>.</v>
      </c>
      <c r="BO297" s="40" t="str">
        <v>.</v>
      </c>
      <c r="BP297" s="40" t="str">
        <v>.</v>
      </c>
      <c r="BQ297" s="40" t="str">
        <v>.</v>
      </c>
      <c r="BR297" s="40" t="str">
        <v>.</v>
      </c>
      <c r="BS297" s="40">
        <v>4</v>
      </c>
      <c r="BT297" s="40"/>
      <c r="CL297" s="104"/>
      <c r="CO297" s="51">
        <v>0</v>
      </c>
      <c r="CP297" s="52">
        <v>1</v>
      </c>
      <c r="CQ297" s="52">
        <v>1</v>
      </c>
      <c r="CR297" s="52">
        <v>1</v>
      </c>
      <c r="CS297" s="52">
        <v>1</v>
      </c>
      <c r="CT297" s="52">
        <v>0</v>
      </c>
      <c r="CU297" s="52">
        <v>2</v>
      </c>
      <c r="CV297" s="53">
        <v>1</v>
      </c>
      <c r="CW297" s="70" t="s">
        <v>3</v>
      </c>
      <c r="CY297" s="40" t="str">
        <v>.</v>
      </c>
      <c r="CZ297" s="40" t="str">
        <v>.</v>
      </c>
      <c r="DA297" s="40" t="str">
        <v>.</v>
      </c>
      <c r="DB297" s="40" t="str">
        <v>.</v>
      </c>
      <c r="DC297" s="40" t="str">
        <v>.</v>
      </c>
      <c r="DD297" s="40" t="str">
        <v>.</v>
      </c>
      <c r="DE297" s="40" t="str">
        <v>.</v>
      </c>
      <c r="DF297" s="40" t="str">
        <v>.</v>
      </c>
      <c r="DG297" s="40" t="str">
        <v>.</v>
      </c>
      <c r="DH297" s="40" t="str">
        <v>.</v>
      </c>
      <c r="DI297" s="40" t="str">
        <v>.</v>
      </c>
      <c r="DJ297" s="40">
        <v>3</v>
      </c>
    </row>
    <row r="298" spans="8:117" ht="24" customHeight="1" x14ac:dyDescent="0.2">
      <c r="H298" t="s">
        <v>95</v>
      </c>
      <c r="I298" s="44">
        <v>1</v>
      </c>
      <c r="J298" s="45">
        <v>0</v>
      </c>
      <c r="K298" s="45">
        <v>0</v>
      </c>
      <c r="L298" s="45">
        <v>1</v>
      </c>
      <c r="M298" s="45">
        <v>1</v>
      </c>
      <c r="N298" s="45">
        <v>1</v>
      </c>
      <c r="O298" s="45">
        <v>-1</v>
      </c>
      <c r="P298" s="46">
        <v>1</v>
      </c>
      <c r="Q298" s="70" t="s">
        <v>3</v>
      </c>
      <c r="R298" s="1" t="s">
        <v>77</v>
      </c>
      <c r="S298" s="38" t="str">
        <v>.</v>
      </c>
      <c r="T298" s="38" t="str">
        <v>.</v>
      </c>
      <c r="U298" s="38" t="str">
        <v>.</v>
      </c>
      <c r="V298" s="38" t="str">
        <v>.</v>
      </c>
      <c r="W298" s="38" t="str">
        <v>.</v>
      </c>
      <c r="X298" s="38" t="str">
        <v>.</v>
      </c>
      <c r="Y298" s="38" t="str">
        <v>.</v>
      </c>
      <c r="Z298" s="38" t="str">
        <v>.</v>
      </c>
      <c r="AA298" s="38" t="str">
        <v>.</v>
      </c>
      <c r="AB298" s="38">
        <v>1</v>
      </c>
      <c r="AC298" s="38"/>
      <c r="AD298" s="38"/>
      <c r="AU298" s="104"/>
      <c r="AX298" t="s">
        <v>95</v>
      </c>
      <c r="AY298" s="44">
        <v>1</v>
      </c>
      <c r="AZ298" s="45">
        <v>0</v>
      </c>
      <c r="BA298" s="45">
        <v>0</v>
      </c>
      <c r="BB298" s="45">
        <v>1</v>
      </c>
      <c r="BC298" s="45">
        <v>1</v>
      </c>
      <c r="BD298" s="45">
        <v>1</v>
      </c>
      <c r="BE298" s="45">
        <v>-1</v>
      </c>
      <c r="BF298" s="46">
        <v>1</v>
      </c>
      <c r="BG298" s="70" t="s">
        <v>3</v>
      </c>
      <c r="BH298" s="1" t="s">
        <v>77</v>
      </c>
      <c r="BI298" s="38" t="str">
        <v>.</v>
      </c>
      <c r="BJ298" s="38" t="str">
        <v>.</v>
      </c>
      <c r="BK298" s="38" t="str">
        <v>.</v>
      </c>
      <c r="BL298" s="38" t="str">
        <v>.</v>
      </c>
      <c r="BM298" s="38" t="str">
        <v>.</v>
      </c>
      <c r="BN298" s="38" t="str">
        <v>.</v>
      </c>
      <c r="BO298" s="38" t="str">
        <v>.</v>
      </c>
      <c r="BP298" s="38" t="str">
        <v>.</v>
      </c>
      <c r="BQ298" s="38" t="str">
        <v>.</v>
      </c>
      <c r="BR298" s="38" t="str">
        <v>.</v>
      </c>
      <c r="BS298" s="38">
        <v>2</v>
      </c>
      <c r="BT298" s="38"/>
      <c r="CL298" s="104"/>
      <c r="CN298" t="s">
        <v>95</v>
      </c>
      <c r="CO298" s="44">
        <v>1</v>
      </c>
      <c r="CP298" s="45">
        <v>0</v>
      </c>
      <c r="CQ298" s="45">
        <v>0</v>
      </c>
      <c r="CR298" s="45">
        <v>1</v>
      </c>
      <c r="CS298" s="45">
        <v>1</v>
      </c>
      <c r="CT298" s="45">
        <v>1</v>
      </c>
      <c r="CU298" s="45">
        <v>-1</v>
      </c>
      <c r="CV298" s="46">
        <v>1</v>
      </c>
      <c r="CW298" s="70" t="s">
        <v>3</v>
      </c>
      <c r="CX298" s="1" t="s">
        <v>77</v>
      </c>
      <c r="CY298" s="38" t="str">
        <v>.</v>
      </c>
      <c r="CZ298" s="38" t="str">
        <v>.</v>
      </c>
      <c r="DA298" s="38" t="str">
        <v>.</v>
      </c>
      <c r="DB298" s="38" t="str">
        <v>.</v>
      </c>
      <c r="DC298" s="38" t="str">
        <v>.</v>
      </c>
      <c r="DD298" s="38" t="str">
        <v>.</v>
      </c>
      <c r="DE298" s="38" t="str">
        <v>.</v>
      </c>
      <c r="DF298" s="38" t="str">
        <v>.</v>
      </c>
      <c r="DG298" s="38" t="str">
        <v>.</v>
      </c>
      <c r="DH298" s="38" t="str">
        <v>.</v>
      </c>
      <c r="DI298" s="38" t="str">
        <v>.</v>
      </c>
      <c r="DJ298" s="38">
        <v>1</v>
      </c>
    </row>
    <row r="299" spans="8:117" ht="24" customHeight="1" x14ac:dyDescent="0.2">
      <c r="I299" s="48">
        <v>1</v>
      </c>
      <c r="J299" s="49">
        <v>0</v>
      </c>
      <c r="K299" s="49">
        <v>1</v>
      </c>
      <c r="L299" s="49">
        <v>0</v>
      </c>
      <c r="M299" s="49">
        <v>-1</v>
      </c>
      <c r="N299" s="49">
        <v>0</v>
      </c>
      <c r="O299" s="49">
        <v>0</v>
      </c>
      <c r="P299" s="50">
        <v>1</v>
      </c>
      <c r="Q299" s="70" t="s">
        <v>3</v>
      </c>
      <c r="S299" s="39" t="str">
        <v>.</v>
      </c>
      <c r="T299" s="39" t="str">
        <v>.</v>
      </c>
      <c r="U299" s="39" t="str">
        <v>.</v>
      </c>
      <c r="V299" s="39" t="str">
        <v>.</v>
      </c>
      <c r="W299" s="39" t="str">
        <v>.</v>
      </c>
      <c r="X299" s="39" t="str">
        <v>.</v>
      </c>
      <c r="Y299" s="39" t="str">
        <v>.</v>
      </c>
      <c r="Z299" s="39" t="str">
        <v>.</v>
      </c>
      <c r="AA299" s="39" t="str">
        <v>.</v>
      </c>
      <c r="AB299" s="39">
        <v>0</v>
      </c>
      <c r="AC299" s="39"/>
      <c r="AD299" s="39"/>
      <c r="AU299" s="104"/>
      <c r="AY299" s="48">
        <v>1</v>
      </c>
      <c r="AZ299" s="49">
        <v>0</v>
      </c>
      <c r="BA299" s="49">
        <v>1</v>
      </c>
      <c r="BB299" s="49">
        <v>0</v>
      </c>
      <c r="BC299" s="49">
        <v>-1</v>
      </c>
      <c r="BD299" s="49">
        <v>0</v>
      </c>
      <c r="BE299" s="49">
        <v>0</v>
      </c>
      <c r="BF299" s="50">
        <v>1</v>
      </c>
      <c r="BG299" s="70" t="s">
        <v>3</v>
      </c>
      <c r="BI299" s="39" t="str">
        <v>.</v>
      </c>
      <c r="BJ299" s="39" t="str">
        <v>.</v>
      </c>
      <c r="BK299" s="39" t="str">
        <v>.</v>
      </c>
      <c r="BL299" s="39" t="str">
        <v>.</v>
      </c>
      <c r="BM299" s="39" t="str">
        <v>.</v>
      </c>
      <c r="BN299" s="39" t="str">
        <v>.</v>
      </c>
      <c r="BO299" s="39" t="str">
        <v>.</v>
      </c>
      <c r="BP299" s="39" t="str">
        <v>.</v>
      </c>
      <c r="BQ299" s="39" t="str">
        <v>.</v>
      </c>
      <c r="BR299" s="39" t="str">
        <v>.</v>
      </c>
      <c r="BS299" s="39">
        <v>0</v>
      </c>
      <c r="BT299" s="39"/>
      <c r="CL299" s="104"/>
      <c r="CO299" s="48">
        <v>1</v>
      </c>
      <c r="CP299" s="49">
        <v>0</v>
      </c>
      <c r="CQ299" s="49">
        <v>1</v>
      </c>
      <c r="CR299" s="49">
        <v>0</v>
      </c>
      <c r="CS299" s="49">
        <v>-1</v>
      </c>
      <c r="CT299" s="49">
        <v>0</v>
      </c>
      <c r="CU299" s="49">
        <v>0</v>
      </c>
      <c r="CV299" s="50">
        <v>1</v>
      </c>
      <c r="CW299" s="70" t="s">
        <v>3</v>
      </c>
      <c r="CY299" s="39" t="str">
        <v>.</v>
      </c>
      <c r="CZ299" s="39" t="str">
        <v>.</v>
      </c>
      <c r="DA299" s="39" t="str">
        <v>.</v>
      </c>
      <c r="DB299" s="39" t="str">
        <v>.</v>
      </c>
      <c r="DC299" s="39" t="str">
        <v>.</v>
      </c>
      <c r="DD299" s="39" t="str">
        <v>.</v>
      </c>
      <c r="DE299" s="39" t="str">
        <v>.</v>
      </c>
      <c r="DF299" s="39" t="str">
        <v>.</v>
      </c>
      <c r="DG299" s="39" t="str">
        <v>.</v>
      </c>
      <c r="DH299" s="39" t="str">
        <v>.</v>
      </c>
      <c r="DI299" s="39" t="str">
        <v>.</v>
      </c>
      <c r="DJ299" s="39">
        <v>0</v>
      </c>
    </row>
    <row r="300" spans="8:117" ht="24" customHeight="1" x14ac:dyDescent="0.2">
      <c r="I300" s="48">
        <v>1</v>
      </c>
      <c r="J300" s="49">
        <v>1</v>
      </c>
      <c r="K300" s="49">
        <v>0</v>
      </c>
      <c r="L300" s="49">
        <v>1</v>
      </c>
      <c r="M300" s="49">
        <v>0</v>
      </c>
      <c r="N300" s="49">
        <v>1</v>
      </c>
      <c r="O300" s="49">
        <v>-1</v>
      </c>
      <c r="P300" s="50">
        <v>3</v>
      </c>
      <c r="Q300" s="70" t="s">
        <v>3</v>
      </c>
      <c r="S300" s="39" t="str">
        <v>.</v>
      </c>
      <c r="T300" s="39" t="str">
        <v>.</v>
      </c>
      <c r="U300" s="39" t="str">
        <v>.</v>
      </c>
      <c r="V300" s="39" t="str">
        <v>.</v>
      </c>
      <c r="W300" s="39" t="str">
        <v>.</v>
      </c>
      <c r="X300" s="39" t="str">
        <v>.</v>
      </c>
      <c r="Y300" s="39" t="str">
        <v>.</v>
      </c>
      <c r="Z300" s="39" t="str">
        <v>.</v>
      </c>
      <c r="AA300" s="39" t="str">
        <v>.</v>
      </c>
      <c r="AB300" s="39">
        <v>0</v>
      </c>
      <c r="AC300" s="39"/>
      <c r="AD300" s="39"/>
      <c r="AU300" s="104"/>
      <c r="AY300" s="48">
        <v>1</v>
      </c>
      <c r="AZ300" s="49">
        <v>1</v>
      </c>
      <c r="BA300" s="49">
        <v>0</v>
      </c>
      <c r="BB300" s="49">
        <v>1</v>
      </c>
      <c r="BC300" s="49">
        <v>0</v>
      </c>
      <c r="BD300" s="49">
        <v>1</v>
      </c>
      <c r="BE300" s="49">
        <v>-1</v>
      </c>
      <c r="BF300" s="50">
        <v>3</v>
      </c>
      <c r="BG300" s="70" t="s">
        <v>3</v>
      </c>
      <c r="BI300" s="39" t="str">
        <v>.</v>
      </c>
      <c r="BJ300" s="39" t="str">
        <v>.</v>
      </c>
      <c r="BK300" s="39" t="str">
        <v>.</v>
      </c>
      <c r="BL300" s="39" t="str">
        <v>.</v>
      </c>
      <c r="BM300" s="39" t="str">
        <v>.</v>
      </c>
      <c r="BN300" s="39" t="str">
        <v>.</v>
      </c>
      <c r="BO300" s="39" t="str">
        <v>.</v>
      </c>
      <c r="BP300" s="39" t="str">
        <v>.</v>
      </c>
      <c r="BQ300" s="39" t="str">
        <v>.</v>
      </c>
      <c r="BR300" s="39" t="str">
        <v>.</v>
      </c>
      <c r="BS300" s="39">
        <v>2</v>
      </c>
      <c r="BT300" s="39"/>
      <c r="CL300" s="104"/>
      <c r="CO300" s="48">
        <v>1</v>
      </c>
      <c r="CP300" s="49">
        <v>1</v>
      </c>
      <c r="CQ300" s="49">
        <v>0</v>
      </c>
      <c r="CR300" s="49">
        <v>1</v>
      </c>
      <c r="CS300" s="49">
        <v>0</v>
      </c>
      <c r="CT300" s="49">
        <v>1</v>
      </c>
      <c r="CU300" s="49">
        <v>-1</v>
      </c>
      <c r="CV300" s="50">
        <v>3</v>
      </c>
      <c r="CW300" s="70" t="s">
        <v>3</v>
      </c>
      <c r="CY300" s="39" t="str">
        <v>.</v>
      </c>
      <c r="CZ300" s="39" t="str">
        <v>.</v>
      </c>
      <c r="DA300" s="39" t="str">
        <v>.</v>
      </c>
      <c r="DB300" s="39" t="str">
        <v>.</v>
      </c>
      <c r="DC300" s="39" t="str">
        <v>.</v>
      </c>
      <c r="DD300" s="39" t="str">
        <v>.</v>
      </c>
      <c r="DE300" s="39" t="str">
        <v>.</v>
      </c>
      <c r="DF300" s="39" t="str">
        <v>.</v>
      </c>
      <c r="DG300" s="39" t="str">
        <v>.</v>
      </c>
      <c r="DH300" s="39" t="str">
        <v>.</v>
      </c>
      <c r="DI300" s="39" t="str">
        <v>.</v>
      </c>
      <c r="DJ300" s="39">
        <v>1</v>
      </c>
    </row>
    <row r="301" spans="8:117" ht="24" customHeight="1" x14ac:dyDescent="0.2">
      <c r="I301" s="51">
        <v>0</v>
      </c>
      <c r="J301" s="52">
        <v>1</v>
      </c>
      <c r="K301" s="52">
        <v>0</v>
      </c>
      <c r="L301" s="52">
        <v>2</v>
      </c>
      <c r="M301" s="52">
        <v>1</v>
      </c>
      <c r="N301" s="52">
        <v>0</v>
      </c>
      <c r="O301" s="52">
        <v>2</v>
      </c>
      <c r="P301" s="53">
        <v>1</v>
      </c>
      <c r="Q301" s="70" t="s">
        <v>3</v>
      </c>
      <c r="S301" s="40" t="str">
        <v>.</v>
      </c>
      <c r="T301" s="40" t="str">
        <v>.</v>
      </c>
      <c r="U301" s="40" t="str">
        <v>.</v>
      </c>
      <c r="V301" s="40" t="str">
        <v>.</v>
      </c>
      <c r="W301" s="40" t="str">
        <v>.</v>
      </c>
      <c r="X301" s="40" t="str">
        <v>.</v>
      </c>
      <c r="Y301" s="40" t="str">
        <v>.</v>
      </c>
      <c r="Z301" s="40" t="str">
        <v>.</v>
      </c>
      <c r="AA301" s="40" t="str">
        <v>.</v>
      </c>
      <c r="AB301" s="40">
        <v>5</v>
      </c>
      <c r="AC301" s="40"/>
      <c r="AD301" s="40"/>
      <c r="AU301" s="104"/>
      <c r="AY301" s="51">
        <v>0</v>
      </c>
      <c r="AZ301" s="52">
        <v>1</v>
      </c>
      <c r="BA301" s="52">
        <v>0</v>
      </c>
      <c r="BB301" s="52">
        <v>2</v>
      </c>
      <c r="BC301" s="52">
        <v>1</v>
      </c>
      <c r="BD301" s="52">
        <v>0</v>
      </c>
      <c r="BE301" s="52">
        <v>2</v>
      </c>
      <c r="BF301" s="53">
        <v>1</v>
      </c>
      <c r="BG301" s="70" t="s">
        <v>3</v>
      </c>
      <c r="BI301" s="40" t="str">
        <v>.</v>
      </c>
      <c r="BJ301" s="40" t="str">
        <v>.</v>
      </c>
      <c r="BK301" s="40" t="str">
        <v>.</v>
      </c>
      <c r="BL301" s="40" t="str">
        <v>.</v>
      </c>
      <c r="BM301" s="40" t="str">
        <v>.</v>
      </c>
      <c r="BN301" s="40" t="str">
        <v>.</v>
      </c>
      <c r="BO301" s="40" t="str">
        <v>.</v>
      </c>
      <c r="BP301" s="40" t="str">
        <v>.</v>
      </c>
      <c r="BQ301" s="40" t="str">
        <v>.</v>
      </c>
      <c r="BR301" s="40" t="str">
        <v>.</v>
      </c>
      <c r="BS301" s="40">
        <v>4</v>
      </c>
      <c r="BT301" s="40"/>
      <c r="CL301" s="104"/>
      <c r="CO301" s="51">
        <v>0</v>
      </c>
      <c r="CP301" s="52">
        <v>1</v>
      </c>
      <c r="CQ301" s="52">
        <v>0</v>
      </c>
      <c r="CR301" s="52">
        <v>2</v>
      </c>
      <c r="CS301" s="52">
        <v>1</v>
      </c>
      <c r="CT301" s="52">
        <v>0</v>
      </c>
      <c r="CU301" s="52">
        <v>2</v>
      </c>
      <c r="CV301" s="53">
        <v>1</v>
      </c>
      <c r="CW301" s="70" t="s">
        <v>3</v>
      </c>
      <c r="CY301" s="40" t="str">
        <v>.</v>
      </c>
      <c r="CZ301" s="40" t="str">
        <v>.</v>
      </c>
      <c r="DA301" s="40" t="str">
        <v>.</v>
      </c>
      <c r="DB301" s="40" t="str">
        <v>.</v>
      </c>
      <c r="DC301" s="40" t="str">
        <v>.</v>
      </c>
      <c r="DD301" s="40" t="str">
        <v>.</v>
      </c>
      <c r="DE301" s="40" t="str">
        <v>.</v>
      </c>
      <c r="DF301" s="40" t="str">
        <v>.</v>
      </c>
      <c r="DG301" s="40" t="str">
        <v>.</v>
      </c>
      <c r="DH301" s="40" t="str">
        <v>.</v>
      </c>
      <c r="DI301" s="40" t="str">
        <v>.</v>
      </c>
      <c r="DJ301" s="40">
        <v>2</v>
      </c>
    </row>
    <row r="302" spans="8:117" ht="24" customHeight="1" x14ac:dyDescent="0.2">
      <c r="AU302" s="104"/>
      <c r="CL302" s="104"/>
    </row>
    <row r="303" spans="8:117" ht="24" customHeight="1" x14ac:dyDescent="0.2">
      <c r="AU303" s="104"/>
      <c r="CL303" s="104"/>
    </row>
    <row r="304" spans="8:117" ht="24" customHeight="1" x14ac:dyDescent="0.2">
      <c r="AU304" s="104"/>
      <c r="CL304" s="104"/>
    </row>
    <row r="305" spans="12:128" ht="24" customHeight="1" x14ac:dyDescent="0.2">
      <c r="AU305" s="104"/>
      <c r="CL305" s="104"/>
    </row>
    <row r="306" spans="12:128" ht="24" customHeight="1" x14ac:dyDescent="0.2">
      <c r="P306" s="92"/>
      <c r="R306" t="s">
        <v>75</v>
      </c>
      <c r="S306" s="38">
        <v>5</v>
      </c>
      <c r="T306" s="38">
        <v>2</v>
      </c>
      <c r="U306" s="38">
        <v>4</v>
      </c>
      <c r="V306" s="38">
        <v>4</v>
      </c>
      <c r="W306" s="38">
        <v>3</v>
      </c>
      <c r="X306" s="38">
        <v>4</v>
      </c>
      <c r="Y306" s="38">
        <v>5</v>
      </c>
      <c r="Z306" s="38">
        <v>2</v>
      </c>
      <c r="AA306" s="38">
        <v>4</v>
      </c>
      <c r="AB306" s="38" cm="1">
        <f t="array" ref="AB306:AB313">AB294:AB301</f>
        <v>4</v>
      </c>
      <c r="AC306" s="38"/>
      <c r="AD306" s="38"/>
      <c r="AU306" s="104"/>
      <c r="BG306" s="92" t="s">
        <v>99</v>
      </c>
      <c r="BI306" s="38" cm="1">
        <f t="array" ref="BI306:BR313">S306:AB313</f>
        <v>5</v>
      </c>
      <c r="BJ306" s="38">
        <v>2</v>
      </c>
      <c r="BK306" s="38">
        <v>4</v>
      </c>
      <c r="BL306" s="38">
        <v>4</v>
      </c>
      <c r="BM306" s="38">
        <v>3</v>
      </c>
      <c r="BN306" s="38">
        <v>4</v>
      </c>
      <c r="BO306" s="38">
        <v>5</v>
      </c>
      <c r="BP306" s="38">
        <v>2</v>
      </c>
      <c r="BQ306" s="38">
        <v>4</v>
      </c>
      <c r="BR306" s="38">
        <v>4</v>
      </c>
      <c r="BS306" s="38" cm="1">
        <f t="array" ref="BS306:BS313">BS294:BS301</f>
        <v>5</v>
      </c>
      <c r="BT306" s="38"/>
      <c r="CL306" s="104"/>
      <c r="CW306" s="92" t="s">
        <v>99</v>
      </c>
      <c r="CY306" s="38" cm="1">
        <f t="array" ref="CY306:DI313">BI306:BS313</f>
        <v>5</v>
      </c>
      <c r="CZ306" s="38">
        <v>2</v>
      </c>
      <c r="DA306" s="38">
        <v>4</v>
      </c>
      <c r="DB306" s="38">
        <v>4</v>
      </c>
      <c r="DC306" s="38">
        <v>3</v>
      </c>
      <c r="DD306" s="38">
        <v>4</v>
      </c>
      <c r="DE306" s="38">
        <v>5</v>
      </c>
      <c r="DF306" s="38">
        <v>2</v>
      </c>
      <c r="DG306" s="38">
        <v>4</v>
      </c>
      <c r="DH306" s="38">
        <v>4</v>
      </c>
      <c r="DI306" s="38">
        <v>5</v>
      </c>
      <c r="DJ306" s="38" cm="1">
        <f t="array" ref="DJ306:DJ313">-DJ294:DJ301</f>
        <v>-1</v>
      </c>
    </row>
    <row r="307" spans="12:128" ht="24" customHeight="1" x14ac:dyDescent="0.2">
      <c r="S307" s="39">
        <v>4</v>
      </c>
      <c r="T307" s="39">
        <v>2</v>
      </c>
      <c r="U307" s="39">
        <v>4</v>
      </c>
      <c r="V307" s="39">
        <v>2</v>
      </c>
      <c r="W307" s="39">
        <v>1</v>
      </c>
      <c r="X307" s="39">
        <v>2</v>
      </c>
      <c r="Y307" s="39">
        <v>4</v>
      </c>
      <c r="Z307" s="39">
        <v>2</v>
      </c>
      <c r="AA307" s="39">
        <v>4</v>
      </c>
      <c r="AB307" s="39">
        <v>2</v>
      </c>
      <c r="AC307" s="39"/>
      <c r="AD307" s="39"/>
      <c r="AU307" s="104"/>
      <c r="BI307" s="39">
        <v>4</v>
      </c>
      <c r="BJ307" s="39">
        <v>2</v>
      </c>
      <c r="BK307" s="39">
        <v>4</v>
      </c>
      <c r="BL307" s="39">
        <v>2</v>
      </c>
      <c r="BM307" s="39">
        <v>1</v>
      </c>
      <c r="BN307" s="39">
        <v>2</v>
      </c>
      <c r="BO307" s="39">
        <v>4</v>
      </c>
      <c r="BP307" s="39">
        <v>2</v>
      </c>
      <c r="BQ307" s="39">
        <v>4</v>
      </c>
      <c r="BR307" s="39">
        <v>2</v>
      </c>
      <c r="BS307" s="39">
        <v>2</v>
      </c>
      <c r="BT307" s="39"/>
      <c r="CL307" s="104"/>
      <c r="CY307" s="39">
        <v>4</v>
      </c>
      <c r="CZ307" s="39">
        <v>2</v>
      </c>
      <c r="DA307" s="39">
        <v>4</v>
      </c>
      <c r="DB307" s="39">
        <v>2</v>
      </c>
      <c r="DC307" s="39">
        <v>1</v>
      </c>
      <c r="DD307" s="39">
        <v>2</v>
      </c>
      <c r="DE307" s="39">
        <v>4</v>
      </c>
      <c r="DF307" s="39">
        <v>2</v>
      </c>
      <c r="DG307" s="39">
        <v>4</v>
      </c>
      <c r="DH307" s="39">
        <v>2</v>
      </c>
      <c r="DI307" s="39">
        <v>2</v>
      </c>
      <c r="DJ307" s="39">
        <v>-2</v>
      </c>
    </row>
    <row r="308" spans="12:128" ht="24" customHeight="1" x14ac:dyDescent="0.2">
      <c r="S308" s="39">
        <v>0</v>
      </c>
      <c r="T308" s="39">
        <v>1</v>
      </c>
      <c r="U308" s="39">
        <v>0</v>
      </c>
      <c r="V308" s="39">
        <v>0</v>
      </c>
      <c r="W308" s="39">
        <v>-1</v>
      </c>
      <c r="X308" s="39">
        <v>0</v>
      </c>
      <c r="Y308" s="39">
        <v>0</v>
      </c>
      <c r="Z308" s="39">
        <v>1</v>
      </c>
      <c r="AA308" s="39">
        <v>0</v>
      </c>
      <c r="AB308" s="39">
        <v>0</v>
      </c>
      <c r="AC308" s="39"/>
      <c r="AD308" s="39"/>
      <c r="AU308" s="104"/>
      <c r="BI308" s="39">
        <v>0</v>
      </c>
      <c r="BJ308" s="39">
        <v>1</v>
      </c>
      <c r="BK308" s="39">
        <v>0</v>
      </c>
      <c r="BL308" s="39">
        <v>0</v>
      </c>
      <c r="BM308" s="39">
        <v>-1</v>
      </c>
      <c r="BN308" s="39">
        <v>0</v>
      </c>
      <c r="BO308" s="39">
        <v>0</v>
      </c>
      <c r="BP308" s="39">
        <v>1</v>
      </c>
      <c r="BQ308" s="39">
        <v>0</v>
      </c>
      <c r="BR308" s="39">
        <v>0</v>
      </c>
      <c r="BS308" s="39">
        <v>0</v>
      </c>
      <c r="BT308" s="39"/>
      <c r="CL308" s="104"/>
      <c r="CY308" s="39">
        <v>0</v>
      </c>
      <c r="CZ308" s="39">
        <v>1</v>
      </c>
      <c r="DA308" s="39">
        <v>0</v>
      </c>
      <c r="DB308" s="39">
        <v>0</v>
      </c>
      <c r="DC308" s="39">
        <v>-1</v>
      </c>
      <c r="DD308" s="39">
        <v>0</v>
      </c>
      <c r="DE308" s="39">
        <v>0</v>
      </c>
      <c r="DF308" s="39">
        <v>1</v>
      </c>
      <c r="DG308" s="39">
        <v>0</v>
      </c>
      <c r="DH308" s="39">
        <v>0</v>
      </c>
      <c r="DI308" s="39">
        <v>0</v>
      </c>
      <c r="DJ308" s="39">
        <v>-1</v>
      </c>
    </row>
    <row r="309" spans="12:128" ht="24" customHeight="1" x14ac:dyDescent="0.2">
      <c r="S309" s="40">
        <v>4</v>
      </c>
      <c r="T309" s="40">
        <v>3</v>
      </c>
      <c r="U309" s="40">
        <v>5</v>
      </c>
      <c r="V309" s="40">
        <v>5</v>
      </c>
      <c r="W309" s="40">
        <v>3</v>
      </c>
      <c r="X309" s="40">
        <v>4</v>
      </c>
      <c r="Y309" s="40">
        <v>4</v>
      </c>
      <c r="Z309" s="40">
        <v>3</v>
      </c>
      <c r="AA309" s="40">
        <v>5</v>
      </c>
      <c r="AB309" s="40">
        <v>5</v>
      </c>
      <c r="AC309" s="40"/>
      <c r="AD309" s="40"/>
      <c r="AU309" s="104"/>
      <c r="BI309" s="40">
        <v>4</v>
      </c>
      <c r="BJ309" s="40">
        <v>3</v>
      </c>
      <c r="BK309" s="40">
        <v>5</v>
      </c>
      <c r="BL309" s="40">
        <v>5</v>
      </c>
      <c r="BM309" s="40">
        <v>3</v>
      </c>
      <c r="BN309" s="40">
        <v>4</v>
      </c>
      <c r="BO309" s="40">
        <v>4</v>
      </c>
      <c r="BP309" s="40">
        <v>3</v>
      </c>
      <c r="BQ309" s="40">
        <v>5</v>
      </c>
      <c r="BR309" s="40">
        <v>5</v>
      </c>
      <c r="BS309" s="40">
        <v>4</v>
      </c>
      <c r="BT309" s="40"/>
      <c r="CL309" s="104"/>
      <c r="CY309" s="40">
        <v>4</v>
      </c>
      <c r="CZ309" s="40">
        <v>3</v>
      </c>
      <c r="DA309" s="40">
        <v>5</v>
      </c>
      <c r="DB309" s="40">
        <v>5</v>
      </c>
      <c r="DC309" s="40">
        <v>3</v>
      </c>
      <c r="DD309" s="40">
        <v>4</v>
      </c>
      <c r="DE309" s="40">
        <v>4</v>
      </c>
      <c r="DF309" s="40">
        <v>3</v>
      </c>
      <c r="DG309" s="40">
        <v>5</v>
      </c>
      <c r="DH309" s="40">
        <v>5</v>
      </c>
      <c r="DI309" s="40">
        <v>4</v>
      </c>
      <c r="DJ309" s="40">
        <v>-3</v>
      </c>
    </row>
    <row r="310" spans="12:128" ht="24" customHeight="1" x14ac:dyDescent="0.2">
      <c r="R310" t="s">
        <v>77</v>
      </c>
      <c r="S310" s="38">
        <v>2</v>
      </c>
      <c r="T310" s="38">
        <v>2</v>
      </c>
      <c r="U310" s="38">
        <v>1</v>
      </c>
      <c r="V310" s="38">
        <v>1</v>
      </c>
      <c r="W310" s="38">
        <v>0</v>
      </c>
      <c r="X310" s="38">
        <v>1</v>
      </c>
      <c r="Y310" s="38">
        <v>2</v>
      </c>
      <c r="Z310" s="38">
        <v>2</v>
      </c>
      <c r="AA310" s="38">
        <v>1</v>
      </c>
      <c r="AB310" s="38">
        <v>1</v>
      </c>
      <c r="AC310" s="38"/>
      <c r="AD310" s="38"/>
      <c r="AU310" s="104"/>
      <c r="BI310" s="38">
        <v>2</v>
      </c>
      <c r="BJ310" s="38">
        <v>2</v>
      </c>
      <c r="BK310" s="38">
        <v>1</v>
      </c>
      <c r="BL310" s="38">
        <v>1</v>
      </c>
      <c r="BM310" s="38">
        <v>0</v>
      </c>
      <c r="BN310" s="38">
        <v>1</v>
      </c>
      <c r="BO310" s="38">
        <v>2</v>
      </c>
      <c r="BP310" s="38">
        <v>2</v>
      </c>
      <c r="BQ310" s="38">
        <v>1</v>
      </c>
      <c r="BR310" s="38">
        <v>1</v>
      </c>
      <c r="BS310" s="38">
        <v>2</v>
      </c>
      <c r="BT310" s="38"/>
      <c r="CL310" s="104"/>
      <c r="CY310" s="38">
        <v>2</v>
      </c>
      <c r="CZ310" s="38">
        <v>2</v>
      </c>
      <c r="DA310" s="38">
        <v>1</v>
      </c>
      <c r="DB310" s="38">
        <v>1</v>
      </c>
      <c r="DC310" s="38">
        <v>0</v>
      </c>
      <c r="DD310" s="38">
        <v>1</v>
      </c>
      <c r="DE310" s="38">
        <v>2</v>
      </c>
      <c r="DF310" s="38">
        <v>2</v>
      </c>
      <c r="DG310" s="38">
        <v>1</v>
      </c>
      <c r="DH310" s="38">
        <v>1</v>
      </c>
      <c r="DI310" s="38">
        <v>2</v>
      </c>
      <c r="DJ310" s="38">
        <v>-1</v>
      </c>
    </row>
    <row r="311" spans="12:128" ht="24" customHeight="1" x14ac:dyDescent="0.2">
      <c r="S311" s="39">
        <v>2</v>
      </c>
      <c r="T311" s="39">
        <v>0</v>
      </c>
      <c r="U311" s="39">
        <v>2</v>
      </c>
      <c r="V311" s="39">
        <v>0</v>
      </c>
      <c r="W311" s="39">
        <v>1</v>
      </c>
      <c r="X311" s="39">
        <v>0</v>
      </c>
      <c r="Y311" s="39">
        <v>2</v>
      </c>
      <c r="Z311" s="39">
        <v>0</v>
      </c>
      <c r="AA311" s="39">
        <v>2</v>
      </c>
      <c r="AB311" s="39">
        <v>0</v>
      </c>
      <c r="AC311" s="39"/>
      <c r="AD311" s="39"/>
      <c r="AU311" s="104"/>
      <c r="BI311" s="39">
        <v>2</v>
      </c>
      <c r="BJ311" s="39">
        <v>0</v>
      </c>
      <c r="BK311" s="39">
        <v>2</v>
      </c>
      <c r="BL311" s="39">
        <v>0</v>
      </c>
      <c r="BM311" s="39">
        <v>1</v>
      </c>
      <c r="BN311" s="39">
        <v>0</v>
      </c>
      <c r="BO311" s="39">
        <v>2</v>
      </c>
      <c r="BP311" s="39">
        <v>0</v>
      </c>
      <c r="BQ311" s="39">
        <v>2</v>
      </c>
      <c r="BR311" s="39">
        <v>0</v>
      </c>
      <c r="BS311" s="39">
        <v>0</v>
      </c>
      <c r="BT311" s="39"/>
      <c r="CL311" s="104"/>
      <c r="CY311" s="39">
        <v>2</v>
      </c>
      <c r="CZ311" s="39">
        <v>0</v>
      </c>
      <c r="DA311" s="39">
        <v>2</v>
      </c>
      <c r="DB311" s="39">
        <v>0</v>
      </c>
      <c r="DC311" s="39">
        <v>1</v>
      </c>
      <c r="DD311" s="39">
        <v>0</v>
      </c>
      <c r="DE311" s="39">
        <v>2</v>
      </c>
      <c r="DF311" s="39">
        <v>0</v>
      </c>
      <c r="DG311" s="39">
        <v>2</v>
      </c>
      <c r="DH311" s="39">
        <v>0</v>
      </c>
      <c r="DI311" s="39">
        <v>0</v>
      </c>
      <c r="DJ311" s="39">
        <v>0</v>
      </c>
    </row>
    <row r="312" spans="12:128" ht="24" customHeight="1" x14ac:dyDescent="0.2">
      <c r="S312" s="39">
        <v>4</v>
      </c>
      <c r="T312" s="39">
        <v>2</v>
      </c>
      <c r="U312" s="39">
        <v>3</v>
      </c>
      <c r="V312" s="39">
        <v>0</v>
      </c>
      <c r="W312" s="39">
        <v>0</v>
      </c>
      <c r="X312" s="39">
        <v>1</v>
      </c>
      <c r="Y312" s="39">
        <v>4</v>
      </c>
      <c r="Z312" s="39">
        <v>2</v>
      </c>
      <c r="AA312" s="39">
        <v>3</v>
      </c>
      <c r="AB312" s="39">
        <v>0</v>
      </c>
      <c r="AC312" s="39"/>
      <c r="AD312" s="39"/>
      <c r="AU312" s="104"/>
      <c r="BI312" s="39">
        <v>4</v>
      </c>
      <c r="BJ312" s="39">
        <v>2</v>
      </c>
      <c r="BK312" s="39">
        <v>3</v>
      </c>
      <c r="BL312" s="39">
        <v>0</v>
      </c>
      <c r="BM312" s="39">
        <v>0</v>
      </c>
      <c r="BN312" s="39">
        <v>1</v>
      </c>
      <c r="BO312" s="39">
        <v>4</v>
      </c>
      <c r="BP312" s="39">
        <v>2</v>
      </c>
      <c r="BQ312" s="39">
        <v>3</v>
      </c>
      <c r="BR312" s="39">
        <v>0</v>
      </c>
      <c r="BS312" s="39">
        <v>2</v>
      </c>
      <c r="BT312" s="39"/>
      <c r="CL312" s="104"/>
      <c r="CY312" s="39">
        <v>4</v>
      </c>
      <c r="CZ312" s="39">
        <v>2</v>
      </c>
      <c r="DA312" s="39">
        <v>3</v>
      </c>
      <c r="DB312" s="39">
        <v>0</v>
      </c>
      <c r="DC312" s="39">
        <v>0</v>
      </c>
      <c r="DD312" s="39">
        <v>1</v>
      </c>
      <c r="DE312" s="39">
        <v>4</v>
      </c>
      <c r="DF312" s="39">
        <v>2</v>
      </c>
      <c r="DG312" s="39">
        <v>3</v>
      </c>
      <c r="DH312" s="39">
        <v>0</v>
      </c>
      <c r="DI312" s="39">
        <v>2</v>
      </c>
      <c r="DJ312" s="39">
        <v>-1</v>
      </c>
    </row>
    <row r="313" spans="12:128" ht="24" customHeight="1" x14ac:dyDescent="0.2">
      <c r="S313" s="40">
        <v>5</v>
      </c>
      <c r="T313" s="40">
        <v>2</v>
      </c>
      <c r="U313" s="40">
        <v>5</v>
      </c>
      <c r="V313" s="40">
        <v>5</v>
      </c>
      <c r="W313" s="40">
        <v>2</v>
      </c>
      <c r="X313" s="40">
        <v>4</v>
      </c>
      <c r="Y313" s="40">
        <v>5</v>
      </c>
      <c r="Z313" s="40">
        <v>2</v>
      </c>
      <c r="AA313" s="40">
        <v>5</v>
      </c>
      <c r="AB313" s="40">
        <v>5</v>
      </c>
      <c r="AC313" s="40"/>
      <c r="AD313" s="40"/>
      <c r="AU313" s="104"/>
      <c r="BI313" s="40">
        <v>5</v>
      </c>
      <c r="BJ313" s="40">
        <v>2</v>
      </c>
      <c r="BK313" s="40">
        <v>5</v>
      </c>
      <c r="BL313" s="40">
        <v>5</v>
      </c>
      <c r="BM313" s="40">
        <v>2</v>
      </c>
      <c r="BN313" s="40">
        <v>4</v>
      </c>
      <c r="BO313" s="40">
        <v>5</v>
      </c>
      <c r="BP313" s="40">
        <v>2</v>
      </c>
      <c r="BQ313" s="40">
        <v>5</v>
      </c>
      <c r="BR313" s="40">
        <v>5</v>
      </c>
      <c r="BS313" s="40">
        <v>4</v>
      </c>
      <c r="BT313" s="40"/>
      <c r="CL313" s="104"/>
      <c r="CY313" s="40">
        <v>5</v>
      </c>
      <c r="CZ313" s="40">
        <v>2</v>
      </c>
      <c r="DA313" s="40">
        <v>5</v>
      </c>
      <c r="DB313" s="40">
        <v>5</v>
      </c>
      <c r="DC313" s="40">
        <v>2</v>
      </c>
      <c r="DD313" s="40">
        <v>4</v>
      </c>
      <c r="DE313" s="40">
        <v>5</v>
      </c>
      <c r="DF313" s="40">
        <v>2</v>
      </c>
      <c r="DG313" s="40">
        <v>5</v>
      </c>
      <c r="DH313" s="40">
        <v>5</v>
      </c>
      <c r="DI313" s="40">
        <v>4</v>
      </c>
      <c r="DJ313" s="40">
        <v>-2</v>
      </c>
    </row>
    <row r="314" spans="12:128" ht="24" customHeight="1" x14ac:dyDescent="0.2">
      <c r="AU314" s="104"/>
      <c r="CL314" s="104"/>
    </row>
    <row r="315" spans="12:128" ht="24" customHeight="1" x14ac:dyDescent="0.2">
      <c r="AU315" s="104"/>
      <c r="CL315" s="104"/>
    </row>
    <row r="316" spans="12:128" ht="24" customHeight="1" x14ac:dyDescent="0.2">
      <c r="AU316" s="104"/>
      <c r="CL316" s="104"/>
    </row>
    <row r="317" spans="12:128" ht="24" customHeight="1" x14ac:dyDescent="0.2">
      <c r="L317" s="68"/>
      <c r="M317" s="68"/>
      <c r="N317" s="68"/>
      <c r="O317" s="68"/>
      <c r="P317" s="68"/>
      <c r="Q317" s="68"/>
      <c r="R317" s="70" t="s">
        <v>72</v>
      </c>
      <c r="S317" s="70">
        <v>1</v>
      </c>
      <c r="T317" s="70">
        <v>2</v>
      </c>
      <c r="U317" s="70">
        <v>3</v>
      </c>
      <c r="V317" s="70">
        <v>4</v>
      </c>
      <c r="W317" s="70">
        <v>5</v>
      </c>
      <c r="X317" s="70">
        <v>6</v>
      </c>
      <c r="Y317" s="70">
        <v>7</v>
      </c>
      <c r="Z317" s="70">
        <v>8</v>
      </c>
      <c r="AA317" s="70">
        <v>9</v>
      </c>
      <c r="AB317" s="70">
        <v>10</v>
      </c>
      <c r="AC317" s="70">
        <v>11</v>
      </c>
      <c r="AD317" s="70">
        <v>12</v>
      </c>
      <c r="AE317" s="68"/>
      <c r="AF317" s="68"/>
      <c r="AG317" s="68"/>
      <c r="AH317" s="68"/>
      <c r="AI317" s="68"/>
      <c r="AJ317" s="68"/>
      <c r="AK317" s="68"/>
      <c r="AL317" s="68"/>
      <c r="AM317" s="68"/>
      <c r="AN317" s="68"/>
      <c r="AO317" s="68"/>
      <c r="AP317" s="68"/>
      <c r="AQ317" s="68"/>
      <c r="AR317" s="68"/>
      <c r="AU317" s="104"/>
      <c r="BB317" s="68"/>
      <c r="BC317" s="68"/>
      <c r="BD317" s="68"/>
      <c r="BE317" s="68"/>
      <c r="BF317" s="68"/>
      <c r="BG317" s="68"/>
      <c r="BH317" s="68"/>
      <c r="BI317" s="70">
        <v>1</v>
      </c>
      <c r="BJ317" s="70">
        <v>2</v>
      </c>
      <c r="BK317" s="70">
        <v>3</v>
      </c>
      <c r="BL317" s="70">
        <v>4</v>
      </c>
      <c r="BM317" s="70">
        <v>5</v>
      </c>
      <c r="BN317" s="70">
        <v>6</v>
      </c>
      <c r="BO317" s="70">
        <v>7</v>
      </c>
      <c r="BP317" s="70">
        <v>8</v>
      </c>
      <c r="BQ317" s="70">
        <v>9</v>
      </c>
      <c r="BR317" s="70">
        <v>10</v>
      </c>
      <c r="BS317" s="70">
        <v>11</v>
      </c>
      <c r="BT317" s="70">
        <v>12</v>
      </c>
      <c r="BU317" s="68"/>
      <c r="BV317" s="68"/>
      <c r="BW317" s="68"/>
      <c r="BX317" s="68"/>
      <c r="BY317" s="68"/>
      <c r="BZ317" s="68"/>
      <c r="CA317" s="68"/>
      <c r="CB317" s="68"/>
      <c r="CC317" s="68"/>
      <c r="CD317" s="68"/>
      <c r="CE317" s="68"/>
      <c r="CF317" s="68"/>
      <c r="CG317" s="68"/>
      <c r="CH317" s="68"/>
      <c r="CL317" s="104"/>
      <c r="CR317" s="68"/>
      <c r="CS317" s="68"/>
      <c r="CT317" s="68"/>
      <c r="CU317" s="68"/>
      <c r="CV317" s="68"/>
      <c r="CW317" s="68"/>
      <c r="CX317" s="68"/>
      <c r="CY317" s="70">
        <v>1</v>
      </c>
      <c r="CZ317" s="70">
        <v>2</v>
      </c>
      <c r="DA317" s="70">
        <v>3</v>
      </c>
      <c r="DB317" s="70">
        <v>4</v>
      </c>
      <c r="DC317" s="70">
        <v>5</v>
      </c>
      <c r="DD317" s="70">
        <v>6</v>
      </c>
      <c r="DE317" s="70">
        <v>7</v>
      </c>
      <c r="DF317" s="70">
        <v>8</v>
      </c>
      <c r="DG317" s="70">
        <v>9</v>
      </c>
      <c r="DH317" s="70">
        <v>10</v>
      </c>
      <c r="DI317" s="70">
        <v>11</v>
      </c>
      <c r="DJ317" s="70">
        <v>12</v>
      </c>
      <c r="DK317" s="68"/>
      <c r="DL317" s="68"/>
      <c r="DM317" s="68"/>
      <c r="DN317" s="68"/>
      <c r="DO317" s="68"/>
      <c r="DP317" s="68"/>
      <c r="DQ317" s="68"/>
      <c r="DR317" s="68"/>
      <c r="DS317" s="68"/>
      <c r="DT317" s="68"/>
      <c r="DU317" s="68"/>
      <c r="DV317" s="68"/>
      <c r="DW317" s="68"/>
      <c r="DX317" s="68"/>
    </row>
    <row r="318" spans="12:128" ht="24" customHeight="1" x14ac:dyDescent="0.2">
      <c r="L318" s="68"/>
      <c r="M318" s="68"/>
      <c r="N318" s="68"/>
      <c r="O318" s="68"/>
      <c r="P318" s="68"/>
      <c r="Q318" s="68"/>
      <c r="R318" s="68"/>
      <c r="S318" s="70"/>
      <c r="T318" s="68"/>
      <c r="U318" s="68"/>
      <c r="V318" s="68"/>
      <c r="W318" s="68"/>
      <c r="X318" s="68"/>
      <c r="Y318" s="68"/>
      <c r="Z318" s="68"/>
      <c r="AA318" s="68"/>
      <c r="AB318" s="68"/>
      <c r="AC318" s="68"/>
      <c r="AD318" s="68"/>
      <c r="AE318" s="68"/>
      <c r="AF318" s="68"/>
      <c r="AG318" s="68"/>
      <c r="AH318" s="68"/>
      <c r="AI318" s="68"/>
      <c r="AJ318" s="68"/>
      <c r="AK318" s="68"/>
      <c r="AL318" s="68"/>
      <c r="AM318" s="68"/>
      <c r="AN318" s="68"/>
      <c r="AO318" s="68"/>
      <c r="AP318" s="68"/>
      <c r="AQ318" s="68"/>
      <c r="AR318" s="68"/>
      <c r="AU318" s="104"/>
      <c r="BB318" s="68"/>
      <c r="BC318" s="68"/>
      <c r="BD318" s="68"/>
      <c r="BE318" s="68"/>
      <c r="BF318" s="68"/>
      <c r="BG318" s="68"/>
      <c r="BH318" s="68"/>
      <c r="BI318" s="70"/>
      <c r="BJ318" s="68"/>
      <c r="BK318" s="68"/>
      <c r="BL318" s="68"/>
      <c r="BM318" s="68"/>
      <c r="BN318" s="68"/>
      <c r="BO318" s="68"/>
      <c r="BP318" s="68"/>
      <c r="BQ318" s="68"/>
      <c r="BR318" s="68"/>
      <c r="BS318" s="68"/>
      <c r="BT318" s="68"/>
      <c r="BU318" s="68"/>
      <c r="BV318" s="68"/>
      <c r="BW318" s="68"/>
      <c r="BX318" s="68"/>
      <c r="BY318" s="68"/>
      <c r="BZ318" s="68"/>
      <c r="CA318" s="68"/>
      <c r="CB318" s="68"/>
      <c r="CC318" s="68"/>
      <c r="CD318" s="68"/>
      <c r="CE318" s="68"/>
      <c r="CF318" s="68"/>
      <c r="CG318" s="68"/>
      <c r="CH318" s="68"/>
      <c r="CL318" s="104"/>
      <c r="CR318" s="68"/>
      <c r="CS318" s="68"/>
      <c r="CT318" s="68"/>
      <c r="CU318" s="68"/>
      <c r="CV318" s="68"/>
      <c r="CW318" s="68"/>
      <c r="CX318" s="68"/>
      <c r="CY318" s="70"/>
      <c r="CZ318" s="68"/>
      <c r="DA318" s="68"/>
      <c r="DB318" s="68"/>
      <c r="DC318" s="68"/>
      <c r="DD318" s="68"/>
      <c r="DE318" s="68"/>
      <c r="DF318" s="68"/>
      <c r="DG318" s="68"/>
      <c r="DH318" s="68"/>
      <c r="DI318" s="68"/>
      <c r="DJ318" s="68"/>
      <c r="DK318" s="68"/>
      <c r="DL318" s="68"/>
      <c r="DM318" s="68"/>
      <c r="DN318" s="68"/>
      <c r="DO318" s="68"/>
      <c r="DP318" s="68"/>
      <c r="DQ318" s="68"/>
      <c r="DR318" s="68"/>
      <c r="DS318" s="68"/>
      <c r="DT318" s="68"/>
      <c r="DU318" s="68"/>
      <c r="DV318" s="68"/>
      <c r="DW318" s="68"/>
      <c r="DX318" s="68"/>
    </row>
    <row r="319" spans="12:128" ht="24" customHeight="1" x14ac:dyDescent="0.2">
      <c r="L319" s="68"/>
      <c r="M319" s="68"/>
      <c r="N319" s="68"/>
      <c r="O319" s="68"/>
      <c r="P319" s="68"/>
      <c r="Q319" s="68"/>
      <c r="R319" s="70"/>
      <c r="S319" s="72"/>
      <c r="T319" s="73"/>
      <c r="U319" s="73"/>
      <c r="V319" s="73"/>
      <c r="W319" s="73"/>
      <c r="X319" s="73"/>
      <c r="Y319" s="73"/>
      <c r="Z319" s="73"/>
      <c r="AA319" s="73"/>
      <c r="AB319" s="73" cm="1">
        <f t="array" ref="AB319:AB322">AB290:AB293</f>
        <v>5</v>
      </c>
      <c r="AC319" s="73"/>
      <c r="AD319" s="73"/>
      <c r="AE319" s="68"/>
      <c r="AF319" s="68"/>
      <c r="AG319" s="68"/>
      <c r="AH319" s="68"/>
      <c r="AI319" s="68"/>
      <c r="AJ319" s="68"/>
      <c r="AK319" s="68"/>
      <c r="AL319" s="68"/>
      <c r="AM319" s="68"/>
      <c r="AN319" s="68"/>
      <c r="AO319" s="68"/>
      <c r="AP319" s="68"/>
      <c r="AQ319" s="68"/>
      <c r="AR319" s="68"/>
      <c r="AU319" s="104"/>
      <c r="BB319" s="68"/>
      <c r="BC319" s="68"/>
      <c r="BD319" s="68"/>
      <c r="BE319" s="68"/>
      <c r="BF319" s="68"/>
      <c r="BG319" s="68"/>
      <c r="BH319" s="70"/>
      <c r="BI319" s="72"/>
      <c r="BJ319" s="73"/>
      <c r="BK319" s="73"/>
      <c r="BL319" s="73"/>
      <c r="BM319" s="73"/>
      <c r="BN319" s="73"/>
      <c r="BO319" s="73"/>
      <c r="BP319" s="73"/>
      <c r="BQ319" s="73"/>
      <c r="BR319" s="73"/>
      <c r="BS319" s="73" cm="1">
        <f t="array" ref="BS319:BS322">BS290:BS293</f>
        <v>5</v>
      </c>
      <c r="BT319" s="73"/>
      <c r="BU319" s="68"/>
      <c r="BV319" s="68"/>
      <c r="BW319" s="68"/>
      <c r="BX319" s="68"/>
      <c r="BY319" s="68"/>
      <c r="BZ319" s="68"/>
      <c r="CA319" s="68"/>
      <c r="CB319" s="68"/>
      <c r="CC319" s="68"/>
      <c r="CD319" s="68"/>
      <c r="CE319" s="68"/>
      <c r="CF319" s="68"/>
      <c r="CG319" s="68"/>
      <c r="CH319" s="68"/>
      <c r="CL319" s="104"/>
      <c r="CR319" s="68"/>
      <c r="CS319" s="68"/>
      <c r="CT319" s="68"/>
      <c r="CU319" s="68"/>
      <c r="CV319" s="68"/>
      <c r="CW319" s="68"/>
      <c r="CX319" s="70"/>
      <c r="CY319" s="72"/>
      <c r="CZ319" s="73"/>
      <c r="DA319" s="73"/>
      <c r="DB319" s="73"/>
      <c r="DC319" s="73"/>
      <c r="DD319" s="73"/>
      <c r="DE319" s="73"/>
      <c r="DF319" s="73"/>
      <c r="DG319" s="73"/>
      <c r="DH319" s="73"/>
      <c r="DI319" s="73"/>
      <c r="DJ319" s="73" cm="1">
        <f t="array" ref="DJ319:DJ322">DJ290:DJ293</f>
        <v>3</v>
      </c>
      <c r="DK319" s="68"/>
      <c r="DL319" s="68"/>
      <c r="DM319" s="68"/>
      <c r="DN319" s="68"/>
      <c r="DO319" s="68"/>
      <c r="DP319" s="68"/>
      <c r="DQ319" s="68"/>
      <c r="DR319" s="68"/>
      <c r="DS319" s="68"/>
      <c r="DT319" s="68"/>
      <c r="DU319" s="68"/>
      <c r="DV319" s="68"/>
      <c r="DW319" s="68"/>
      <c r="DX319" s="68"/>
    </row>
    <row r="320" spans="12:128" ht="24" customHeight="1" x14ac:dyDescent="0.2">
      <c r="L320" s="68"/>
      <c r="M320" s="68"/>
      <c r="N320" s="68"/>
      <c r="O320" s="68"/>
      <c r="P320" s="68"/>
      <c r="Q320" s="68"/>
      <c r="R320" s="70"/>
      <c r="S320" s="74"/>
      <c r="T320" s="75"/>
      <c r="U320" s="75"/>
      <c r="V320" s="75"/>
      <c r="W320" s="75"/>
      <c r="X320" s="75"/>
      <c r="Y320" s="75"/>
      <c r="Z320" s="75"/>
      <c r="AA320" s="75"/>
      <c r="AB320" s="75">
        <v>0</v>
      </c>
      <c r="AC320" s="75"/>
      <c r="AD320" s="75"/>
      <c r="AE320" s="68"/>
      <c r="AF320" s="68"/>
      <c r="AG320" s="68"/>
      <c r="AH320" s="68"/>
      <c r="AI320" s="68"/>
      <c r="AJ320" s="68"/>
      <c r="AK320" s="68"/>
      <c r="AL320" s="68"/>
      <c r="AM320" s="68"/>
      <c r="AN320" s="68"/>
      <c r="AO320" s="68"/>
      <c r="AP320" s="68"/>
      <c r="AQ320" s="68"/>
      <c r="AR320" s="68"/>
      <c r="AU320" s="104"/>
      <c r="BB320" s="68"/>
      <c r="BC320" s="68"/>
      <c r="BD320" s="68"/>
      <c r="BE320" s="68"/>
      <c r="BF320" s="68"/>
      <c r="BG320" s="68"/>
      <c r="BH320" s="70"/>
      <c r="BI320" s="74"/>
      <c r="BJ320" s="75"/>
      <c r="BK320" s="75"/>
      <c r="BL320" s="75"/>
      <c r="BM320" s="75"/>
      <c r="BN320" s="75"/>
      <c r="BO320" s="75"/>
      <c r="BP320" s="75"/>
      <c r="BQ320" s="75"/>
      <c r="BR320" s="75"/>
      <c r="BS320" s="75">
        <v>1</v>
      </c>
      <c r="BT320" s="75"/>
      <c r="BU320" s="68"/>
      <c r="BV320" s="68"/>
      <c r="BW320" s="68"/>
      <c r="BX320" s="68"/>
      <c r="BY320" s="68"/>
      <c r="BZ320" s="68"/>
      <c r="CA320" s="68"/>
      <c r="CB320" s="68"/>
      <c r="CC320" s="68"/>
      <c r="CD320" s="68"/>
      <c r="CE320" s="68"/>
      <c r="CF320" s="68"/>
      <c r="CG320" s="68"/>
      <c r="CH320" s="68"/>
      <c r="CL320" s="104"/>
      <c r="CR320" s="68"/>
      <c r="CS320" s="68"/>
      <c r="CT320" s="68"/>
      <c r="CU320" s="68"/>
      <c r="CV320" s="68"/>
      <c r="CW320" s="68"/>
      <c r="CX320" s="70"/>
      <c r="CY320" s="74"/>
      <c r="CZ320" s="75"/>
      <c r="DA320" s="75"/>
      <c r="DB320" s="75"/>
      <c r="DC320" s="75"/>
      <c r="DD320" s="75"/>
      <c r="DE320" s="75"/>
      <c r="DF320" s="75"/>
      <c r="DG320" s="75"/>
      <c r="DH320" s="75"/>
      <c r="DI320" s="75"/>
      <c r="DJ320" s="75">
        <v>0</v>
      </c>
      <c r="DK320" s="68"/>
      <c r="DL320" s="68"/>
      <c r="DM320" s="68"/>
      <c r="DN320" s="68"/>
      <c r="DO320" s="68"/>
      <c r="DP320" s="68"/>
      <c r="DQ320" s="68"/>
      <c r="DR320" s="68"/>
      <c r="DS320" s="68"/>
      <c r="DT320" s="68"/>
      <c r="DU320" s="68"/>
      <c r="DV320" s="68"/>
      <c r="DW320" s="68"/>
      <c r="DX320" s="68"/>
    </row>
    <row r="321" spans="12:128" ht="24" customHeight="1" x14ac:dyDescent="0.2">
      <c r="L321" s="68"/>
      <c r="M321" s="68"/>
      <c r="N321" s="68"/>
      <c r="O321" s="68"/>
      <c r="P321" s="68"/>
      <c r="Q321" s="68"/>
      <c r="R321" s="70"/>
      <c r="S321" s="74"/>
      <c r="T321" s="75"/>
      <c r="U321" s="75"/>
      <c r="V321" s="75"/>
      <c r="W321" s="75"/>
      <c r="X321" s="75"/>
      <c r="Y321" s="75"/>
      <c r="Z321" s="75"/>
      <c r="AA321" s="75"/>
      <c r="AB321" s="75">
        <v>2</v>
      </c>
      <c r="AC321" s="75"/>
      <c r="AD321" s="75"/>
      <c r="AE321" s="68"/>
      <c r="AF321" s="68"/>
      <c r="AG321" s="68"/>
      <c r="AH321" s="68"/>
      <c r="AI321" s="68"/>
      <c r="AJ321" s="68"/>
      <c r="AK321" s="68"/>
      <c r="AL321" s="68"/>
      <c r="AM321" s="68"/>
      <c r="AN321" s="68"/>
      <c r="AO321" s="68"/>
      <c r="AP321" s="68"/>
      <c r="AQ321" s="68"/>
      <c r="AR321" s="68"/>
      <c r="AU321" s="104"/>
      <c r="BB321" s="68"/>
      <c r="BC321" s="68"/>
      <c r="BD321" s="68"/>
      <c r="BE321" s="68"/>
      <c r="BF321" s="68"/>
      <c r="BG321" s="68"/>
      <c r="BH321" s="70"/>
      <c r="BI321" s="74"/>
      <c r="BJ321" s="75"/>
      <c r="BK321" s="75"/>
      <c r="BL321" s="75"/>
      <c r="BM321" s="75"/>
      <c r="BN321" s="75"/>
      <c r="BO321" s="75"/>
      <c r="BP321" s="75"/>
      <c r="BQ321" s="75"/>
      <c r="BR321" s="75"/>
      <c r="BS321" s="75">
        <v>3</v>
      </c>
      <c r="BT321" s="75"/>
      <c r="BU321" s="68"/>
      <c r="BV321" s="68"/>
      <c r="BW321" s="68"/>
      <c r="BX321" s="68"/>
      <c r="BY321" s="68"/>
      <c r="BZ321" s="68"/>
      <c r="CA321" s="68"/>
      <c r="CB321" s="68"/>
      <c r="CC321" s="68"/>
      <c r="CD321" s="68"/>
      <c r="CE321" s="68"/>
      <c r="CF321" s="68"/>
      <c r="CG321" s="68"/>
      <c r="CH321" s="68"/>
      <c r="CL321" s="104"/>
      <c r="CR321" s="68"/>
      <c r="CS321" s="68"/>
      <c r="CT321" s="68"/>
      <c r="CU321" s="68"/>
      <c r="CV321" s="68"/>
      <c r="CW321" s="68"/>
      <c r="CX321" s="70"/>
      <c r="CY321" s="74"/>
      <c r="CZ321" s="75"/>
      <c r="DA321" s="75"/>
      <c r="DB321" s="75"/>
      <c r="DC321" s="75"/>
      <c r="DD321" s="75"/>
      <c r="DE321" s="75"/>
      <c r="DF321" s="75"/>
      <c r="DG321" s="75"/>
      <c r="DH321" s="75"/>
      <c r="DI321" s="75"/>
      <c r="DJ321" s="75">
        <v>2</v>
      </c>
      <c r="DK321" s="68"/>
      <c r="DL321" s="68"/>
      <c r="DM321" s="68"/>
      <c r="DN321" s="68"/>
      <c r="DO321" s="68"/>
      <c r="DP321" s="68"/>
      <c r="DQ321" s="68"/>
      <c r="DR321" s="68"/>
      <c r="DS321" s="68"/>
      <c r="DT321" s="68"/>
      <c r="DU321" s="68"/>
      <c r="DV321" s="68"/>
      <c r="DW321" s="68"/>
      <c r="DX321" s="68"/>
    </row>
    <row r="322" spans="12:128" ht="24" customHeight="1" x14ac:dyDescent="0.2">
      <c r="L322" s="68"/>
      <c r="M322" s="68"/>
      <c r="N322" s="68"/>
      <c r="O322" s="68"/>
      <c r="P322" s="68"/>
      <c r="Q322" s="68"/>
      <c r="R322" s="70"/>
      <c r="S322" s="76"/>
      <c r="T322" s="77"/>
      <c r="U322" s="77"/>
      <c r="V322" s="77"/>
      <c r="W322" s="77"/>
      <c r="X322" s="77"/>
      <c r="Y322" s="77"/>
      <c r="Z322" s="77"/>
      <c r="AA322" s="77"/>
      <c r="AB322" s="77">
        <v>4</v>
      </c>
      <c r="AC322" s="77"/>
      <c r="AD322" s="77"/>
      <c r="AE322" s="68"/>
      <c r="AF322" s="68"/>
      <c r="AG322" s="68"/>
      <c r="AH322" s="68"/>
      <c r="AI322" s="68"/>
      <c r="AJ322" s="68"/>
      <c r="AK322" s="68"/>
      <c r="AL322" s="68"/>
      <c r="AM322" s="68"/>
      <c r="AN322" s="68"/>
      <c r="AO322" s="68"/>
      <c r="AP322" s="68"/>
      <c r="AQ322" s="68"/>
      <c r="AR322" s="68"/>
      <c r="AU322" s="104"/>
      <c r="BB322" s="68"/>
      <c r="BC322" s="68"/>
      <c r="BD322" s="68"/>
      <c r="BE322" s="68"/>
      <c r="BF322" s="68"/>
      <c r="BG322" s="68"/>
      <c r="BH322" s="70"/>
      <c r="BI322" s="76"/>
      <c r="BJ322" s="77"/>
      <c r="BK322" s="77"/>
      <c r="BL322" s="77"/>
      <c r="BM322" s="77"/>
      <c r="BN322" s="77"/>
      <c r="BO322" s="77"/>
      <c r="BP322" s="77"/>
      <c r="BQ322" s="77"/>
      <c r="BR322" s="77"/>
      <c r="BS322" s="77">
        <v>6</v>
      </c>
      <c r="BT322" s="77"/>
      <c r="BU322" s="68"/>
      <c r="BV322" s="68"/>
      <c r="BW322" s="68"/>
      <c r="BX322" s="68"/>
      <c r="BY322" s="68"/>
      <c r="BZ322" s="68"/>
      <c r="CA322" s="68"/>
      <c r="CB322" s="68"/>
      <c r="CC322" s="68"/>
      <c r="CD322" s="68"/>
      <c r="CE322" s="68"/>
      <c r="CF322" s="68"/>
      <c r="CG322" s="68"/>
      <c r="CH322" s="68"/>
      <c r="CL322" s="104"/>
      <c r="CR322" s="68"/>
      <c r="CS322" s="68"/>
      <c r="CT322" s="68"/>
      <c r="CU322" s="68"/>
      <c r="CV322" s="68"/>
      <c r="CW322" s="68"/>
      <c r="CX322" s="70"/>
      <c r="CY322" s="76"/>
      <c r="CZ322" s="77"/>
      <c r="DA322" s="77"/>
      <c r="DB322" s="77"/>
      <c r="DC322" s="77"/>
      <c r="DD322" s="77"/>
      <c r="DE322" s="77"/>
      <c r="DF322" s="77"/>
      <c r="DG322" s="77"/>
      <c r="DH322" s="77"/>
      <c r="DI322" s="77"/>
      <c r="DJ322" s="77">
        <v>3</v>
      </c>
      <c r="DK322" s="68"/>
      <c r="DL322" s="68"/>
      <c r="DM322" s="68"/>
      <c r="DN322" s="68"/>
      <c r="DO322" s="68"/>
      <c r="DP322" s="68"/>
      <c r="DQ322" s="68"/>
      <c r="DR322" s="68"/>
      <c r="DS322" s="68"/>
      <c r="DT322" s="68"/>
      <c r="DU322" s="68"/>
      <c r="DV322" s="68"/>
      <c r="DW322" s="68"/>
      <c r="DX322" s="68"/>
    </row>
    <row r="323" spans="12:128" ht="24" customHeight="1" x14ac:dyDescent="0.2">
      <c r="L323" s="68"/>
      <c r="M323" s="70"/>
      <c r="N323" s="68"/>
      <c r="O323" s="68"/>
      <c r="P323" s="68"/>
      <c r="Q323" s="68"/>
      <c r="R323" s="70"/>
      <c r="S323" s="70" t="s">
        <v>0</v>
      </c>
      <c r="T323" s="70" t="s">
        <v>0</v>
      </c>
      <c r="U323" s="70" t="s">
        <v>0</v>
      </c>
      <c r="V323" s="70" t="s">
        <v>0</v>
      </c>
      <c r="W323" s="70" t="s">
        <v>0</v>
      </c>
      <c r="X323" s="70" t="s">
        <v>0</v>
      </c>
      <c r="Y323" s="70" t="s">
        <v>0</v>
      </c>
      <c r="Z323" s="70" t="s">
        <v>0</v>
      </c>
      <c r="AA323" s="70" t="s">
        <v>0</v>
      </c>
      <c r="AB323" s="70" t="s">
        <v>0</v>
      </c>
      <c r="AC323" s="70"/>
      <c r="AD323" s="70"/>
      <c r="AE323" s="68"/>
      <c r="AF323" s="68"/>
      <c r="AG323" s="68"/>
      <c r="AH323" s="68"/>
      <c r="AI323" s="68"/>
      <c r="AJ323" s="68"/>
      <c r="AK323" s="68"/>
      <c r="AL323" s="68"/>
      <c r="AM323" s="68"/>
      <c r="AN323" s="68"/>
      <c r="AO323" s="68"/>
      <c r="AP323" s="68"/>
      <c r="AQ323" s="68"/>
      <c r="AR323" s="68"/>
      <c r="AU323" s="104"/>
      <c r="BB323" s="68"/>
      <c r="BC323" s="70"/>
      <c r="BD323" s="68"/>
      <c r="BE323" s="68"/>
      <c r="BF323" s="68"/>
      <c r="BG323" s="68"/>
      <c r="BH323" s="70"/>
      <c r="BI323" s="70" t="s">
        <v>0</v>
      </c>
      <c r="BJ323" s="70" t="s">
        <v>0</v>
      </c>
      <c r="BK323" s="70" t="s">
        <v>0</v>
      </c>
      <c r="BL323" s="70" t="s">
        <v>0</v>
      </c>
      <c r="BM323" s="70" t="s">
        <v>0</v>
      </c>
      <c r="BN323" s="70" t="s">
        <v>0</v>
      </c>
      <c r="BO323" s="70" t="s">
        <v>0</v>
      </c>
      <c r="BP323" s="70" t="s">
        <v>0</v>
      </c>
      <c r="BQ323" s="70" t="s">
        <v>0</v>
      </c>
      <c r="BR323" s="70" t="s">
        <v>0</v>
      </c>
      <c r="BS323" s="70" t="s">
        <v>0</v>
      </c>
      <c r="BT323" s="70" t="s">
        <v>0</v>
      </c>
      <c r="BU323" s="68"/>
      <c r="BV323" s="68"/>
      <c r="BW323" s="68"/>
      <c r="BX323" s="68"/>
      <c r="BY323" s="68"/>
      <c r="BZ323" s="68"/>
      <c r="CA323" s="68"/>
      <c r="CB323" s="68"/>
      <c r="CC323" s="68"/>
      <c r="CD323" s="68"/>
      <c r="CE323" s="68"/>
      <c r="CF323" s="68"/>
      <c r="CG323" s="68"/>
      <c r="CH323" s="68"/>
      <c r="CL323" s="104"/>
      <c r="CR323" s="68"/>
      <c r="CS323" s="70"/>
      <c r="CT323" s="68"/>
      <c r="CU323" s="68"/>
      <c r="CV323" s="68"/>
      <c r="CW323" s="68"/>
      <c r="CX323" s="70"/>
      <c r="CY323" s="70" t="s">
        <v>0</v>
      </c>
      <c r="CZ323" s="70" t="s">
        <v>0</v>
      </c>
      <c r="DA323" s="70" t="s">
        <v>0</v>
      </c>
      <c r="DB323" s="70" t="s">
        <v>0</v>
      </c>
      <c r="DC323" s="70" t="s">
        <v>0</v>
      </c>
      <c r="DD323" s="70" t="s">
        <v>0</v>
      </c>
      <c r="DE323" s="70" t="s">
        <v>0</v>
      </c>
      <c r="DF323" s="70" t="s">
        <v>0</v>
      </c>
      <c r="DG323" s="70" t="s">
        <v>0</v>
      </c>
      <c r="DH323" s="70" t="s">
        <v>0</v>
      </c>
      <c r="DI323" s="70" t="s">
        <v>0</v>
      </c>
      <c r="DJ323" s="70" t="s">
        <v>0</v>
      </c>
      <c r="DK323" s="68"/>
      <c r="DL323" s="68"/>
      <c r="DM323" s="68"/>
      <c r="DN323" s="68"/>
      <c r="DO323" s="68"/>
      <c r="DP323" s="68"/>
      <c r="DQ323" s="68"/>
      <c r="DR323" s="68"/>
      <c r="DS323" s="68"/>
      <c r="DT323" s="68"/>
      <c r="DU323" s="68"/>
      <c r="DV323" s="68"/>
      <c r="DW323" s="68"/>
      <c r="DX323" s="68"/>
    </row>
    <row r="324" spans="12:128" ht="24" customHeight="1" x14ac:dyDescent="0.2">
      <c r="L324" s="91" t="s">
        <v>96</v>
      </c>
      <c r="S324" s="68"/>
      <c r="T324" s="68"/>
      <c r="U324" s="68"/>
      <c r="V324" s="68"/>
      <c r="W324" s="68"/>
      <c r="X324" s="68"/>
      <c r="Y324" s="68"/>
      <c r="Z324" s="68"/>
      <c r="AA324" s="68"/>
      <c r="AB324" s="68"/>
      <c r="AC324" s="68"/>
      <c r="AD324" s="68"/>
      <c r="AE324" s="68"/>
      <c r="AF324" s="68"/>
      <c r="AG324" s="68"/>
      <c r="AH324" s="68"/>
      <c r="AI324" s="68"/>
      <c r="AJ324" s="68"/>
      <c r="AK324" s="68"/>
      <c r="AL324" s="68"/>
      <c r="AM324" s="68"/>
      <c r="AN324" s="68"/>
      <c r="AO324" s="68"/>
      <c r="AP324" s="68"/>
      <c r="AQ324" s="68"/>
      <c r="AR324" s="68"/>
      <c r="AU324" s="104"/>
      <c r="BB324" s="91" t="s">
        <v>96</v>
      </c>
      <c r="BI324" s="68"/>
      <c r="BJ324" s="68"/>
      <c r="BK324" s="68"/>
      <c r="BL324" s="68"/>
      <c r="BM324" s="68"/>
      <c r="BN324" s="68"/>
      <c r="BO324" s="68"/>
      <c r="BP324" s="68"/>
      <c r="BQ324" s="68"/>
      <c r="BR324" s="68"/>
      <c r="BS324" s="68"/>
      <c r="BT324" s="68"/>
      <c r="BU324" s="68"/>
      <c r="BV324" s="68"/>
      <c r="BW324" s="68"/>
      <c r="BX324" s="68"/>
      <c r="BY324" s="68"/>
      <c r="BZ324" s="68"/>
      <c r="CA324" s="68"/>
      <c r="CB324" s="68"/>
      <c r="CC324" s="68"/>
      <c r="CD324" s="68"/>
      <c r="CE324" s="68"/>
      <c r="CF324" s="68"/>
      <c r="CG324" s="68"/>
      <c r="CH324" s="68"/>
      <c r="CL324" s="104"/>
      <c r="CR324" s="91" t="s">
        <v>96</v>
      </c>
      <c r="CY324" s="68"/>
      <c r="CZ324" s="68"/>
      <c r="DA324" s="68"/>
      <c r="DB324" s="68"/>
      <c r="DC324" s="68"/>
      <c r="DD324" s="68"/>
      <c r="DE324" s="68"/>
      <c r="DF324" s="68"/>
      <c r="DG324" s="68"/>
      <c r="DH324" s="68"/>
      <c r="DI324" s="68"/>
      <c r="DJ324" s="68"/>
      <c r="DK324" s="68"/>
      <c r="DL324" s="68"/>
      <c r="DM324" s="68"/>
      <c r="DN324" s="68"/>
      <c r="DO324" s="68"/>
      <c r="DP324" s="68"/>
      <c r="DQ324" s="68"/>
      <c r="DR324" s="68"/>
      <c r="DS324" s="68"/>
      <c r="DT324" s="68"/>
      <c r="DU324" s="68"/>
      <c r="DV324" s="68"/>
      <c r="DW324" s="68"/>
      <c r="DX324" s="68"/>
    </row>
    <row r="325" spans="12:128" ht="24" customHeight="1" x14ac:dyDescent="0.2">
      <c r="L325" s="68"/>
      <c r="M325" s="78" cm="1">
        <f t="array" ref="M325:P334">TRANSPOSE(S306:AB309)</f>
        <v>5</v>
      </c>
      <c r="N325" s="79">
        <v>4</v>
      </c>
      <c r="O325" s="79">
        <v>0</v>
      </c>
      <c r="P325" s="80">
        <v>4</v>
      </c>
      <c r="Q325" s="70" t="s">
        <v>3</v>
      </c>
      <c r="R325" s="68"/>
      <c r="S325" s="70"/>
      <c r="T325" s="70"/>
      <c r="U325" s="70"/>
      <c r="V325" s="70"/>
      <c r="W325" s="70"/>
      <c r="X325" s="70"/>
      <c r="Y325" s="68"/>
      <c r="Z325" s="68"/>
      <c r="AA325" s="68"/>
      <c r="AB325" s="68" cm="1">
        <f t="array" ref="AB325:AB334">MMULT(M325:P334,_xlfn.ANCHORARRAY(AB319))/SQRT(4)</f>
        <v>20.5</v>
      </c>
      <c r="AC325" s="68"/>
      <c r="AD325" s="68"/>
      <c r="AE325" s="68"/>
      <c r="AF325" s="70" t="s">
        <v>3</v>
      </c>
      <c r="AG325" s="18"/>
      <c r="AH325" s="18"/>
      <c r="AI325" s="18"/>
      <c r="AJ325" s="18"/>
      <c r="AK325" s="18"/>
      <c r="AL325" s="18"/>
      <c r="AM325" s="18"/>
      <c r="AN325" s="18"/>
      <c r="AO325" s="18"/>
      <c r="AP325" s="18" cm="1">
        <f t="array" ref="AP325:AP334">_xlfn.LET(_xlpm.x,_xlfn.ANCHORARRAY(AB325), EXP(_xlpm.x) / SUM(EXP(_xlpm.x)))</f>
        <v>0.22178112239645692</v>
      </c>
      <c r="AQ325" s="18"/>
      <c r="AR325" s="18"/>
      <c r="AU325" s="104"/>
      <c r="BB325" s="68"/>
      <c r="BC325" s="78" cm="1">
        <f t="array" ref="BC325:BF335">TRANSPOSE(BI306:BS309)</f>
        <v>5</v>
      </c>
      <c r="BD325" s="79">
        <v>4</v>
      </c>
      <c r="BE325" s="79">
        <v>0</v>
      </c>
      <c r="BF325" s="80">
        <v>4</v>
      </c>
      <c r="BG325" s="70" t="s">
        <v>3</v>
      </c>
      <c r="BH325" s="68"/>
      <c r="BI325" s="70"/>
      <c r="BJ325" s="70"/>
      <c r="BK325" s="70"/>
      <c r="BL325" s="70"/>
      <c r="BM325" s="70"/>
      <c r="BN325" s="70"/>
      <c r="BO325" s="68"/>
      <c r="BP325" s="68"/>
      <c r="BQ325" s="68"/>
      <c r="BR325" s="68"/>
      <c r="BS325" s="68" cm="1">
        <f t="array" ref="BS325:BS335">MMULT(_xlfn.ANCHORARRAY(BC325),_xlfn.ANCHORARRAY(BS319))/SQRT(4)</f>
        <v>26.5</v>
      </c>
      <c r="BT325" s="68"/>
      <c r="BU325" s="68"/>
      <c r="BV325" s="70" t="s">
        <v>3</v>
      </c>
      <c r="BW325" s="18"/>
      <c r="BX325" s="18"/>
      <c r="BY325" s="18"/>
      <c r="BZ325" s="18"/>
      <c r="CA325" s="18"/>
      <c r="CB325" s="18"/>
      <c r="CC325" s="18"/>
      <c r="CD325" s="18"/>
      <c r="CE325" s="18"/>
      <c r="CF325" s="18"/>
      <c r="CG325" s="18" cm="1">
        <f t="array" ref="CG325:CG335">_xlfn.LET(_xlpm.x,_xlfn.ANCHORARRAY(BS325), EXP(_xlpm.x) / SUM(EXP(_xlpm.x)))</f>
        <v>0.14474527912326995</v>
      </c>
      <c r="CH325" s="18"/>
      <c r="CL325" s="104"/>
      <c r="CR325" s="68"/>
      <c r="CS325" s="78" cm="1">
        <f t="array" ref="CS325:CV336">TRANSPOSE(CY306:DJ309)</f>
        <v>5</v>
      </c>
      <c r="CT325" s="79">
        <v>4</v>
      </c>
      <c r="CU325" s="79">
        <v>0</v>
      </c>
      <c r="CV325" s="80">
        <v>4</v>
      </c>
      <c r="CW325" s="70" t="s">
        <v>3</v>
      </c>
      <c r="CX325" s="68"/>
      <c r="CY325" s="70"/>
      <c r="CZ325" s="70"/>
      <c r="DA325" s="70"/>
      <c r="DB325" s="70"/>
      <c r="DC325" s="70"/>
      <c r="DD325" s="70"/>
      <c r="DE325" s="68"/>
      <c r="DF325" s="68"/>
      <c r="DG325" s="68"/>
      <c r="DH325" s="68"/>
      <c r="DI325" s="68"/>
      <c r="DJ325" s="68" cm="1">
        <f t="array" ref="DJ325:DJ336">MMULT(_xlfn.ANCHORARRAY(CS325),_xlfn.ANCHORARRAY(DJ319))/SQRT(4)</f>
        <v>13.5</v>
      </c>
      <c r="DK325" s="68"/>
      <c r="DL325" s="70" t="s">
        <v>3</v>
      </c>
      <c r="DM325" s="18"/>
      <c r="DN325" s="18"/>
      <c r="DO325" s="18"/>
      <c r="DP325" s="18"/>
      <c r="DQ325" s="18"/>
      <c r="DR325" s="18"/>
      <c r="DS325" s="18"/>
      <c r="DT325" s="18"/>
      <c r="DU325" s="18"/>
      <c r="DV325" s="18"/>
      <c r="DW325" s="18"/>
      <c r="DX325" s="18" cm="1">
        <f t="array" ref="DX325:DX336">_xlfn.LET(_xlpm.x,_xlfn.ANCHORARRAY(DJ325), EXP(_xlpm.x) / SUM(EXP(_xlpm.x)))</f>
        <v>0.13810833077931892</v>
      </c>
    </row>
    <row r="326" spans="12:128" ht="24" customHeight="1" x14ac:dyDescent="0.2">
      <c r="L326" s="68"/>
      <c r="M326" s="81">
        <v>2</v>
      </c>
      <c r="N326" s="82">
        <v>2</v>
      </c>
      <c r="O326" s="82">
        <v>1</v>
      </c>
      <c r="P326" s="77">
        <v>3</v>
      </c>
      <c r="Q326" s="70" t="s">
        <v>3</v>
      </c>
      <c r="R326" s="68"/>
      <c r="S326" s="70"/>
      <c r="T326" s="70"/>
      <c r="U326" s="70"/>
      <c r="V326" s="70"/>
      <c r="W326" s="70"/>
      <c r="X326" s="70"/>
      <c r="Y326" s="68"/>
      <c r="Z326" s="68"/>
      <c r="AA326" s="68"/>
      <c r="AB326" s="68">
        <v>12</v>
      </c>
      <c r="AC326" s="68"/>
      <c r="AD326" s="68"/>
      <c r="AE326" s="68"/>
      <c r="AF326" s="70" t="s">
        <v>3</v>
      </c>
      <c r="AG326" s="87"/>
      <c r="AH326" s="88"/>
      <c r="AI326" s="88"/>
      <c r="AJ326" s="88"/>
      <c r="AK326" s="88"/>
      <c r="AL326" s="88"/>
      <c r="AM326" s="88"/>
      <c r="AN326" s="88"/>
      <c r="AO326" s="88"/>
      <c r="AP326" s="19">
        <v>4.512544325135714E-5</v>
      </c>
      <c r="AQ326" s="88"/>
      <c r="AR326" s="88"/>
      <c r="AU326" s="104"/>
      <c r="BB326" s="68"/>
      <c r="BC326" s="81">
        <v>2</v>
      </c>
      <c r="BD326" s="82">
        <v>2</v>
      </c>
      <c r="BE326" s="82">
        <v>1</v>
      </c>
      <c r="BF326" s="77">
        <v>3</v>
      </c>
      <c r="BG326" s="70" t="s">
        <v>3</v>
      </c>
      <c r="BH326" s="68"/>
      <c r="BI326" s="70"/>
      <c r="BJ326" s="70"/>
      <c r="BK326" s="70"/>
      <c r="BL326" s="70"/>
      <c r="BM326" s="70"/>
      <c r="BN326" s="70"/>
      <c r="BO326" s="68"/>
      <c r="BP326" s="68"/>
      <c r="BQ326" s="68"/>
      <c r="BR326" s="68"/>
      <c r="BS326" s="68">
        <v>16.5</v>
      </c>
      <c r="BT326" s="68"/>
      <c r="BU326" s="68"/>
      <c r="BV326" s="70" t="s">
        <v>3</v>
      </c>
      <c r="BW326" s="87"/>
      <c r="BX326" s="88"/>
      <c r="BY326" s="88"/>
      <c r="BZ326" s="88"/>
      <c r="CA326" s="88"/>
      <c r="CB326" s="88"/>
      <c r="CC326" s="88"/>
      <c r="CD326" s="88"/>
      <c r="CE326" s="88"/>
      <c r="CF326" s="19"/>
      <c r="CG326" s="19">
        <v>6.571425505647721E-6</v>
      </c>
      <c r="CH326" s="88"/>
      <c r="CL326" s="104"/>
      <c r="CR326" s="68"/>
      <c r="CS326" s="81">
        <v>2</v>
      </c>
      <c r="CT326" s="82">
        <v>2</v>
      </c>
      <c r="CU326" s="82">
        <v>1</v>
      </c>
      <c r="CV326" s="77">
        <v>3</v>
      </c>
      <c r="CW326" s="70" t="s">
        <v>3</v>
      </c>
      <c r="CX326" s="68"/>
      <c r="CY326" s="70"/>
      <c r="CZ326" s="70"/>
      <c r="DA326" s="70"/>
      <c r="DB326" s="70"/>
      <c r="DC326" s="70"/>
      <c r="DD326" s="70"/>
      <c r="DE326" s="68"/>
      <c r="DF326" s="68"/>
      <c r="DG326" s="68"/>
      <c r="DH326" s="68"/>
      <c r="DI326" s="68"/>
      <c r="DJ326" s="68">
        <v>8.5</v>
      </c>
      <c r="DK326" s="68"/>
      <c r="DL326" s="70" t="s">
        <v>3</v>
      </c>
      <c r="DM326" s="87"/>
      <c r="DN326" s="88"/>
      <c r="DO326" s="88"/>
      <c r="DP326" s="88"/>
      <c r="DQ326" s="88"/>
      <c r="DR326" s="88"/>
      <c r="DS326" s="88"/>
      <c r="DT326" s="88"/>
      <c r="DU326" s="88"/>
      <c r="DV326" s="19"/>
      <c r="DW326" s="19"/>
      <c r="DX326" s="19">
        <v>9.3056661292321508E-4</v>
      </c>
    </row>
    <row r="327" spans="12:128" ht="24" customHeight="1" x14ac:dyDescent="0.2">
      <c r="L327" s="68"/>
      <c r="M327" s="81">
        <v>4</v>
      </c>
      <c r="N327" s="82">
        <v>4</v>
      </c>
      <c r="O327" s="82">
        <v>0</v>
      </c>
      <c r="P327" s="77">
        <v>5</v>
      </c>
      <c r="Q327" s="70" t="s">
        <v>3</v>
      </c>
      <c r="R327" s="68"/>
      <c r="S327" s="70"/>
      <c r="T327" s="70"/>
      <c r="U327" s="70"/>
      <c r="V327" s="70"/>
      <c r="W327" s="70"/>
      <c r="X327" s="70"/>
      <c r="Y327" s="68"/>
      <c r="Z327" s="68"/>
      <c r="AA327" s="68"/>
      <c r="AB327" s="68">
        <v>20</v>
      </c>
      <c r="AC327" s="68"/>
      <c r="AD327" s="68"/>
      <c r="AE327" s="68"/>
      <c r="AF327" s="70" t="s">
        <v>3</v>
      </c>
      <c r="AG327" s="87"/>
      <c r="AH327" s="88"/>
      <c r="AI327" s="88"/>
      <c r="AJ327" s="88"/>
      <c r="AK327" s="88"/>
      <c r="AL327" s="88"/>
      <c r="AM327" s="88"/>
      <c r="AN327" s="88"/>
      <c r="AO327" s="88"/>
      <c r="AP327" s="19">
        <v>0.13451705047893134</v>
      </c>
      <c r="AQ327" s="88"/>
      <c r="AR327" s="88"/>
      <c r="AU327" s="104"/>
      <c r="BB327" s="68"/>
      <c r="BC327" s="81">
        <v>4</v>
      </c>
      <c r="BD327" s="82">
        <v>4</v>
      </c>
      <c r="BE327" s="82">
        <v>0</v>
      </c>
      <c r="BF327" s="77">
        <v>5</v>
      </c>
      <c r="BG327" s="70" t="s">
        <v>3</v>
      </c>
      <c r="BH327" s="68"/>
      <c r="BI327" s="70"/>
      <c r="BJ327" s="70"/>
      <c r="BK327" s="70"/>
      <c r="BL327" s="70"/>
      <c r="BM327" s="70"/>
      <c r="BN327" s="70"/>
      <c r="BO327" s="68"/>
      <c r="BP327" s="68"/>
      <c r="BQ327" s="68"/>
      <c r="BR327" s="68"/>
      <c r="BS327" s="68">
        <v>27</v>
      </c>
      <c r="BT327" s="68"/>
      <c r="BU327" s="68"/>
      <c r="BV327" s="70" t="s">
        <v>3</v>
      </c>
      <c r="BW327" s="87"/>
      <c r="BX327" s="88"/>
      <c r="BY327" s="88"/>
      <c r="BZ327" s="88"/>
      <c r="CA327" s="88"/>
      <c r="CB327" s="88"/>
      <c r="CC327" s="88"/>
      <c r="CD327" s="88"/>
      <c r="CE327" s="88"/>
      <c r="CF327" s="19"/>
      <c r="CG327" s="19">
        <v>0.23864462052396238</v>
      </c>
      <c r="CH327" s="88"/>
      <c r="CL327" s="104"/>
      <c r="CR327" s="68"/>
      <c r="CS327" s="81">
        <v>4</v>
      </c>
      <c r="CT327" s="82">
        <v>4</v>
      </c>
      <c r="CU327" s="82">
        <v>0</v>
      </c>
      <c r="CV327" s="77">
        <v>5</v>
      </c>
      <c r="CW327" s="70" t="s">
        <v>3</v>
      </c>
      <c r="CX327" s="68"/>
      <c r="CY327" s="70"/>
      <c r="CZ327" s="70"/>
      <c r="DA327" s="70"/>
      <c r="DB327" s="70"/>
      <c r="DC327" s="70"/>
      <c r="DD327" s="70"/>
      <c r="DE327" s="68"/>
      <c r="DF327" s="68"/>
      <c r="DG327" s="68"/>
      <c r="DH327" s="68"/>
      <c r="DI327" s="68"/>
      <c r="DJ327" s="68">
        <v>13.5</v>
      </c>
      <c r="DK327" s="68"/>
      <c r="DL327" s="70" t="s">
        <v>3</v>
      </c>
      <c r="DM327" s="87"/>
      <c r="DN327" s="88"/>
      <c r="DO327" s="88"/>
      <c r="DP327" s="88"/>
      <c r="DQ327" s="88"/>
      <c r="DR327" s="88"/>
      <c r="DS327" s="88"/>
      <c r="DT327" s="88"/>
      <c r="DU327" s="88"/>
      <c r="DV327" s="19"/>
      <c r="DW327" s="19"/>
      <c r="DX327" s="19">
        <v>0.13810833077931892</v>
      </c>
    </row>
    <row r="328" spans="12:128" ht="24" customHeight="1" x14ac:dyDescent="0.2">
      <c r="L328" s="68"/>
      <c r="M328" s="81">
        <v>4</v>
      </c>
      <c r="N328" s="82">
        <v>2</v>
      </c>
      <c r="O328" s="82">
        <v>0</v>
      </c>
      <c r="P328" s="77">
        <v>5</v>
      </c>
      <c r="Q328" s="70" t="s">
        <v>3</v>
      </c>
      <c r="R328" s="68"/>
      <c r="S328" s="70"/>
      <c r="T328" s="70"/>
      <c r="U328" s="70"/>
      <c r="V328" s="70"/>
      <c r="W328" s="70"/>
      <c r="X328" s="70"/>
      <c r="Y328" s="68"/>
      <c r="Z328" s="68"/>
      <c r="AA328" s="68"/>
      <c r="AB328" s="68">
        <v>20</v>
      </c>
      <c r="AC328" s="68"/>
      <c r="AD328" s="68"/>
      <c r="AE328" s="68"/>
      <c r="AF328" s="70" t="s">
        <v>3</v>
      </c>
      <c r="AG328" s="87"/>
      <c r="AH328" s="88"/>
      <c r="AI328" s="88"/>
      <c r="AJ328" s="88"/>
      <c r="AK328" s="88"/>
      <c r="AL328" s="88"/>
      <c r="AM328" s="88"/>
      <c r="AN328" s="88"/>
      <c r="AO328" s="88"/>
      <c r="AP328" s="19">
        <v>0.13451705047893134</v>
      </c>
      <c r="AQ328" s="88"/>
      <c r="AR328" s="88"/>
      <c r="AU328" s="104"/>
      <c r="BB328" s="68"/>
      <c r="BC328" s="81">
        <v>4</v>
      </c>
      <c r="BD328" s="82">
        <v>2</v>
      </c>
      <c r="BE328" s="82">
        <v>0</v>
      </c>
      <c r="BF328" s="77">
        <v>5</v>
      </c>
      <c r="BG328" s="70" t="s">
        <v>3</v>
      </c>
      <c r="BH328" s="68"/>
      <c r="BI328" s="70"/>
      <c r="BJ328" s="70"/>
      <c r="BK328" s="70"/>
      <c r="BL328" s="70"/>
      <c r="BM328" s="70"/>
      <c r="BN328" s="70"/>
      <c r="BO328" s="68"/>
      <c r="BP328" s="68"/>
      <c r="BQ328" s="68"/>
      <c r="BR328" s="68"/>
      <c r="BS328" s="68">
        <v>26</v>
      </c>
      <c r="BT328" s="68"/>
      <c r="BU328" s="68"/>
      <c r="BV328" s="70" t="s">
        <v>3</v>
      </c>
      <c r="BW328" s="87"/>
      <c r="BX328" s="88"/>
      <c r="BY328" s="88"/>
      <c r="BZ328" s="88"/>
      <c r="CA328" s="88"/>
      <c r="CB328" s="88"/>
      <c r="CC328" s="88"/>
      <c r="CD328" s="88"/>
      <c r="CE328" s="88"/>
      <c r="CF328" s="19"/>
      <c r="CG328" s="19">
        <v>8.7792449636926187E-2</v>
      </c>
      <c r="CH328" s="88"/>
      <c r="CL328" s="104"/>
      <c r="CR328" s="68"/>
      <c r="CS328" s="81">
        <v>4</v>
      </c>
      <c r="CT328" s="82">
        <v>2</v>
      </c>
      <c r="CU328" s="82">
        <v>0</v>
      </c>
      <c r="CV328" s="77">
        <v>5</v>
      </c>
      <c r="CW328" s="70" t="s">
        <v>3</v>
      </c>
      <c r="CX328" s="68"/>
      <c r="CY328" s="70"/>
      <c r="CZ328" s="70"/>
      <c r="DA328" s="70"/>
      <c r="DB328" s="70"/>
      <c r="DC328" s="70"/>
      <c r="DD328" s="70"/>
      <c r="DE328" s="68"/>
      <c r="DF328" s="68"/>
      <c r="DG328" s="68"/>
      <c r="DH328" s="68"/>
      <c r="DI328" s="68"/>
      <c r="DJ328" s="68">
        <v>13.5</v>
      </c>
      <c r="DK328" s="68"/>
      <c r="DL328" s="70" t="s">
        <v>3</v>
      </c>
      <c r="DM328" s="87"/>
      <c r="DN328" s="88"/>
      <c r="DO328" s="88"/>
      <c r="DP328" s="88"/>
      <c r="DQ328" s="88"/>
      <c r="DR328" s="88"/>
      <c r="DS328" s="88"/>
      <c r="DT328" s="88"/>
      <c r="DU328" s="88"/>
      <c r="DV328" s="19"/>
      <c r="DW328" s="19"/>
      <c r="DX328" s="19">
        <v>0.13810833077931892</v>
      </c>
    </row>
    <row r="329" spans="12:128" ht="24" customHeight="1" x14ac:dyDescent="0.2">
      <c r="L329" s="68"/>
      <c r="M329" s="81">
        <v>3</v>
      </c>
      <c r="N329" s="82">
        <v>1</v>
      </c>
      <c r="O329" s="82">
        <v>-1</v>
      </c>
      <c r="P329" s="77">
        <v>3</v>
      </c>
      <c r="Q329" s="70" t="s">
        <v>3</v>
      </c>
      <c r="R329" s="68"/>
      <c r="S329" s="70"/>
      <c r="T329" s="70"/>
      <c r="U329" s="70"/>
      <c r="V329" s="70"/>
      <c r="W329" s="70"/>
      <c r="X329" s="70"/>
      <c r="Y329" s="68"/>
      <c r="Z329" s="68"/>
      <c r="AA329" s="68"/>
      <c r="AB329" s="68">
        <v>12.5</v>
      </c>
      <c r="AC329" s="68"/>
      <c r="AD329" s="68"/>
      <c r="AE329" s="68"/>
      <c r="AF329" s="70" t="s">
        <v>3</v>
      </c>
      <c r="AG329" s="87"/>
      <c r="AH329" s="88"/>
      <c r="AI329" s="88"/>
      <c r="AJ329" s="88"/>
      <c r="AK329" s="88"/>
      <c r="AL329" s="88"/>
      <c r="AM329" s="88"/>
      <c r="AN329" s="88"/>
      <c r="AO329" s="88"/>
      <c r="AP329" s="19">
        <v>7.4399278138284082E-5</v>
      </c>
      <c r="AQ329" s="88"/>
      <c r="AR329" s="88"/>
      <c r="AU329" s="104"/>
      <c r="BB329" s="68"/>
      <c r="BC329" s="81">
        <v>3</v>
      </c>
      <c r="BD329" s="82">
        <v>1</v>
      </c>
      <c r="BE329" s="82">
        <v>-1</v>
      </c>
      <c r="BF329" s="77">
        <v>3</v>
      </c>
      <c r="BG329" s="70" t="s">
        <v>3</v>
      </c>
      <c r="BH329" s="68"/>
      <c r="BI329" s="70"/>
      <c r="BJ329" s="70"/>
      <c r="BK329" s="70"/>
      <c r="BL329" s="70"/>
      <c r="BM329" s="70"/>
      <c r="BN329" s="70"/>
      <c r="BO329" s="68"/>
      <c r="BP329" s="68"/>
      <c r="BQ329" s="68"/>
      <c r="BR329" s="68"/>
      <c r="BS329" s="68">
        <v>15.5</v>
      </c>
      <c r="BT329" s="68"/>
      <c r="BU329" s="68"/>
      <c r="BV329" s="70" t="s">
        <v>3</v>
      </c>
      <c r="BW329" s="87"/>
      <c r="BX329" s="88"/>
      <c r="BY329" s="88"/>
      <c r="BZ329" s="88"/>
      <c r="CA329" s="88"/>
      <c r="CB329" s="88"/>
      <c r="CC329" s="88"/>
      <c r="CD329" s="88"/>
      <c r="CE329" s="88"/>
      <c r="CF329" s="19"/>
      <c r="CG329" s="19">
        <v>2.4174923427174459E-6</v>
      </c>
      <c r="CH329" s="88"/>
      <c r="CL329" s="104"/>
      <c r="CR329" s="68"/>
      <c r="CS329" s="81">
        <v>3</v>
      </c>
      <c r="CT329" s="82">
        <v>1</v>
      </c>
      <c r="CU329" s="82">
        <v>-1</v>
      </c>
      <c r="CV329" s="77">
        <v>3</v>
      </c>
      <c r="CW329" s="70" t="s">
        <v>3</v>
      </c>
      <c r="CX329" s="68"/>
      <c r="CY329" s="70"/>
      <c r="CZ329" s="70"/>
      <c r="DA329" s="70"/>
      <c r="DB329" s="70"/>
      <c r="DC329" s="70"/>
      <c r="DD329" s="70"/>
      <c r="DE329" s="68"/>
      <c r="DF329" s="68"/>
      <c r="DG329" s="68"/>
      <c r="DH329" s="68"/>
      <c r="DI329" s="68"/>
      <c r="DJ329" s="68">
        <v>8</v>
      </c>
      <c r="DK329" s="68"/>
      <c r="DL329" s="70" t="s">
        <v>3</v>
      </c>
      <c r="DM329" s="87"/>
      <c r="DN329" s="88"/>
      <c r="DO329" s="88"/>
      <c r="DP329" s="88"/>
      <c r="DQ329" s="88"/>
      <c r="DR329" s="88"/>
      <c r="DS329" s="88"/>
      <c r="DT329" s="88"/>
      <c r="DU329" s="88"/>
      <c r="DV329" s="19"/>
      <c r="DW329" s="19"/>
      <c r="DX329" s="19">
        <v>5.6441718164286839E-4</v>
      </c>
    </row>
    <row r="330" spans="12:128" ht="24" customHeight="1" x14ac:dyDescent="0.2">
      <c r="L330" s="68"/>
      <c r="M330" s="81">
        <v>4</v>
      </c>
      <c r="N330" s="82">
        <v>2</v>
      </c>
      <c r="O330" s="82">
        <v>0</v>
      </c>
      <c r="P330" s="77">
        <v>4</v>
      </c>
      <c r="Q330" s="70" t="s">
        <v>3</v>
      </c>
      <c r="R330" s="68"/>
      <c r="S330" s="70"/>
      <c r="T330" s="70"/>
      <c r="U330" s="70"/>
      <c r="V330" s="70"/>
      <c r="W330" s="70"/>
      <c r="X330" s="70"/>
      <c r="Y330" s="68"/>
      <c r="Z330" s="68"/>
      <c r="AA330" s="68"/>
      <c r="AB330" s="68">
        <v>18</v>
      </c>
      <c r="AC330" s="68"/>
      <c r="AD330" s="68"/>
      <c r="AE330" s="68"/>
      <c r="AF330" s="70" t="s">
        <v>3</v>
      </c>
      <c r="AG330" s="87"/>
      <c r="AH330" s="88"/>
      <c r="AI330" s="88"/>
      <c r="AJ330" s="88"/>
      <c r="AK330" s="88"/>
      <c r="AL330" s="88"/>
      <c r="AM330" s="88"/>
      <c r="AN330" s="88"/>
      <c r="AO330" s="88"/>
      <c r="AP330" s="19">
        <v>1.82049031267199E-2</v>
      </c>
      <c r="AQ330" s="88"/>
      <c r="AR330" s="88"/>
      <c r="AU330" s="104"/>
      <c r="BB330" s="68"/>
      <c r="BC330" s="81">
        <v>4</v>
      </c>
      <c r="BD330" s="82">
        <v>2</v>
      </c>
      <c r="BE330" s="82">
        <v>0</v>
      </c>
      <c r="BF330" s="77">
        <v>4</v>
      </c>
      <c r="BG330" s="70" t="s">
        <v>3</v>
      </c>
      <c r="BH330" s="68"/>
      <c r="BI330" s="70"/>
      <c r="BJ330" s="70"/>
      <c r="BK330" s="70"/>
      <c r="BL330" s="70"/>
      <c r="BM330" s="70"/>
      <c r="BN330" s="70"/>
      <c r="BO330" s="68"/>
      <c r="BP330" s="68"/>
      <c r="BQ330" s="68"/>
      <c r="BR330" s="68"/>
      <c r="BS330" s="68">
        <v>23</v>
      </c>
      <c r="BT330" s="68"/>
      <c r="BU330" s="68"/>
      <c r="BV330" s="70" t="s">
        <v>3</v>
      </c>
      <c r="BW330" s="87"/>
      <c r="BX330" s="88"/>
      <c r="BY330" s="88"/>
      <c r="BZ330" s="88"/>
      <c r="CA330" s="88"/>
      <c r="CB330" s="88"/>
      <c r="CC330" s="88"/>
      <c r="CD330" s="88"/>
      <c r="CE330" s="88"/>
      <c r="CF330" s="19"/>
      <c r="CG330" s="19">
        <v>4.3709286922558963E-3</v>
      </c>
      <c r="CH330" s="88"/>
      <c r="CL330" s="104"/>
      <c r="CR330" s="68"/>
      <c r="CS330" s="81">
        <v>4</v>
      </c>
      <c r="CT330" s="82">
        <v>2</v>
      </c>
      <c r="CU330" s="82">
        <v>0</v>
      </c>
      <c r="CV330" s="77">
        <v>4</v>
      </c>
      <c r="CW330" s="70" t="s">
        <v>3</v>
      </c>
      <c r="CX330" s="68"/>
      <c r="CY330" s="70"/>
      <c r="CZ330" s="70"/>
      <c r="DA330" s="70"/>
      <c r="DB330" s="70"/>
      <c r="DC330" s="70"/>
      <c r="DD330" s="70"/>
      <c r="DE330" s="68"/>
      <c r="DF330" s="68"/>
      <c r="DG330" s="68"/>
      <c r="DH330" s="68"/>
      <c r="DI330" s="68"/>
      <c r="DJ330" s="68">
        <v>12</v>
      </c>
      <c r="DK330" s="68"/>
      <c r="DL330" s="70" t="s">
        <v>3</v>
      </c>
      <c r="DM330" s="87"/>
      <c r="DN330" s="88"/>
      <c r="DO330" s="88"/>
      <c r="DP330" s="88"/>
      <c r="DQ330" s="88"/>
      <c r="DR330" s="88"/>
      <c r="DS330" s="88"/>
      <c r="DT330" s="88"/>
      <c r="DU330" s="88"/>
      <c r="DV330" s="19"/>
      <c r="DW330" s="19"/>
      <c r="DX330" s="19">
        <v>3.0816133964621753E-2</v>
      </c>
    </row>
    <row r="331" spans="12:128" ht="24" customHeight="1" x14ac:dyDescent="0.2">
      <c r="L331" s="68"/>
      <c r="M331" s="81">
        <v>5</v>
      </c>
      <c r="N331" s="82">
        <v>4</v>
      </c>
      <c r="O331" s="82">
        <v>0</v>
      </c>
      <c r="P331" s="77">
        <v>4</v>
      </c>
      <c r="Q331" s="70" t="s">
        <v>3</v>
      </c>
      <c r="R331" s="68"/>
      <c r="S331" s="68"/>
      <c r="T331" s="68"/>
      <c r="U331" s="68"/>
      <c r="V331" s="68"/>
      <c r="W331" s="68"/>
      <c r="X331" s="68"/>
      <c r="Y331" s="68"/>
      <c r="Z331" s="68"/>
      <c r="AA331" s="68"/>
      <c r="AB331" s="68">
        <v>20.5</v>
      </c>
      <c r="AC331" s="68"/>
      <c r="AD331" s="68"/>
      <c r="AE331" s="68"/>
      <c r="AF331" s="70" t="s">
        <v>3</v>
      </c>
      <c r="AG331" s="87"/>
      <c r="AH331" s="88"/>
      <c r="AI331" s="88"/>
      <c r="AJ331" s="88"/>
      <c r="AK331" s="88"/>
      <c r="AL331" s="88"/>
      <c r="AM331" s="88"/>
      <c r="AN331" s="88"/>
      <c r="AO331" s="88"/>
      <c r="AP331" s="19">
        <v>0.22178112239645692</v>
      </c>
      <c r="AQ331" s="88"/>
      <c r="AR331" s="88"/>
      <c r="AU331" s="104"/>
      <c r="BB331" s="68"/>
      <c r="BC331" s="81">
        <v>5</v>
      </c>
      <c r="BD331" s="82">
        <v>4</v>
      </c>
      <c r="BE331" s="82">
        <v>0</v>
      </c>
      <c r="BF331" s="77">
        <v>4</v>
      </c>
      <c r="BG331" s="70" t="s">
        <v>3</v>
      </c>
      <c r="BH331" s="68"/>
      <c r="BI331" s="68"/>
      <c r="BJ331" s="68"/>
      <c r="BK331" s="68"/>
      <c r="BL331" s="68"/>
      <c r="BM331" s="68"/>
      <c r="BN331" s="68"/>
      <c r="BO331" s="68"/>
      <c r="BP331" s="68"/>
      <c r="BQ331" s="68"/>
      <c r="BR331" s="68"/>
      <c r="BS331" s="68">
        <v>26.5</v>
      </c>
      <c r="BT331" s="68"/>
      <c r="BU331" s="68"/>
      <c r="BV331" s="70" t="s">
        <v>3</v>
      </c>
      <c r="BW331" s="87"/>
      <c r="BX331" s="88"/>
      <c r="BY331" s="88"/>
      <c r="BZ331" s="88"/>
      <c r="CA331" s="88"/>
      <c r="CB331" s="88"/>
      <c r="CC331" s="88"/>
      <c r="CD331" s="88"/>
      <c r="CE331" s="88"/>
      <c r="CF331" s="19"/>
      <c r="CG331" s="19">
        <v>0.14474527912326995</v>
      </c>
      <c r="CH331" s="88"/>
      <c r="CL331" s="104"/>
      <c r="CR331" s="68"/>
      <c r="CS331" s="81">
        <v>5</v>
      </c>
      <c r="CT331" s="82">
        <v>4</v>
      </c>
      <c r="CU331" s="82">
        <v>0</v>
      </c>
      <c r="CV331" s="77">
        <v>4</v>
      </c>
      <c r="CW331" s="70" t="s">
        <v>3</v>
      </c>
      <c r="CX331" s="68"/>
      <c r="CY331" s="68"/>
      <c r="CZ331" s="68"/>
      <c r="DA331" s="68"/>
      <c r="DB331" s="68"/>
      <c r="DC331" s="68"/>
      <c r="DD331" s="68"/>
      <c r="DE331" s="68"/>
      <c r="DF331" s="68"/>
      <c r="DG331" s="68"/>
      <c r="DH331" s="68"/>
      <c r="DI331" s="68"/>
      <c r="DJ331" s="68">
        <v>13.5</v>
      </c>
      <c r="DK331" s="68"/>
      <c r="DL331" s="70" t="s">
        <v>3</v>
      </c>
      <c r="DM331" s="87"/>
      <c r="DN331" s="88"/>
      <c r="DO331" s="88"/>
      <c r="DP331" s="88"/>
      <c r="DQ331" s="88"/>
      <c r="DR331" s="88"/>
      <c r="DS331" s="88"/>
      <c r="DT331" s="88"/>
      <c r="DU331" s="88"/>
      <c r="DV331" s="19"/>
      <c r="DW331" s="19"/>
      <c r="DX331" s="19">
        <v>0.13810833077931892</v>
      </c>
    </row>
    <row r="332" spans="12:128" ht="24" customHeight="1" x14ac:dyDescent="0.2">
      <c r="L332" s="68"/>
      <c r="M332" s="81">
        <v>2</v>
      </c>
      <c r="N332" s="82">
        <v>2</v>
      </c>
      <c r="O332" s="82">
        <v>1</v>
      </c>
      <c r="P332" s="77">
        <v>3</v>
      </c>
      <c r="Q332" s="70" t="s">
        <v>3</v>
      </c>
      <c r="R332" s="68"/>
      <c r="S332" s="68"/>
      <c r="T332" s="68"/>
      <c r="U332" s="68"/>
      <c r="V332" s="68"/>
      <c r="W332" s="68"/>
      <c r="X332" s="68"/>
      <c r="Y332" s="68"/>
      <c r="Z332" s="68"/>
      <c r="AA332" s="68"/>
      <c r="AB332" s="68">
        <v>12</v>
      </c>
      <c r="AC332" s="68"/>
      <c r="AD332" s="68"/>
      <c r="AE332" s="68"/>
      <c r="AF332" s="70" t="s">
        <v>3</v>
      </c>
      <c r="AG332" s="87"/>
      <c r="AH332" s="88"/>
      <c r="AI332" s="88"/>
      <c r="AJ332" s="88"/>
      <c r="AK332" s="88"/>
      <c r="AL332" s="88"/>
      <c r="AM332" s="88"/>
      <c r="AN332" s="88"/>
      <c r="AO332" s="88"/>
      <c r="AP332" s="19">
        <v>4.512544325135714E-5</v>
      </c>
      <c r="AQ332" s="88"/>
      <c r="AR332" s="88"/>
      <c r="AU332" s="104"/>
      <c r="BB332" s="68"/>
      <c r="BC332" s="81">
        <v>2</v>
      </c>
      <c r="BD332" s="82">
        <v>2</v>
      </c>
      <c r="BE332" s="82">
        <v>1</v>
      </c>
      <c r="BF332" s="77">
        <v>3</v>
      </c>
      <c r="BG332" s="70" t="s">
        <v>3</v>
      </c>
      <c r="BH332" s="68"/>
      <c r="BI332" s="68"/>
      <c r="BJ332" s="68"/>
      <c r="BK332" s="68"/>
      <c r="BL332" s="68"/>
      <c r="BM332" s="68"/>
      <c r="BN332" s="68"/>
      <c r="BO332" s="68"/>
      <c r="BP332" s="68"/>
      <c r="BQ332" s="68"/>
      <c r="BR332" s="68"/>
      <c r="BS332" s="68">
        <v>16.5</v>
      </c>
      <c r="BT332" s="68"/>
      <c r="BU332" s="68"/>
      <c r="BV332" s="70" t="s">
        <v>3</v>
      </c>
      <c r="BW332" s="87"/>
      <c r="BX332" s="88"/>
      <c r="BY332" s="88"/>
      <c r="BZ332" s="88"/>
      <c r="CA332" s="88"/>
      <c r="CB332" s="88"/>
      <c r="CC332" s="88"/>
      <c r="CD332" s="88"/>
      <c r="CE332" s="88"/>
      <c r="CF332" s="19"/>
      <c r="CG332" s="19">
        <v>6.571425505647721E-6</v>
      </c>
      <c r="CH332" s="88"/>
      <c r="CL332" s="104"/>
      <c r="CR332" s="68"/>
      <c r="CS332" s="81">
        <v>2</v>
      </c>
      <c r="CT332" s="82">
        <v>2</v>
      </c>
      <c r="CU332" s="82">
        <v>1</v>
      </c>
      <c r="CV332" s="77">
        <v>3</v>
      </c>
      <c r="CW332" s="70" t="s">
        <v>3</v>
      </c>
      <c r="CX332" s="68"/>
      <c r="CY332" s="68"/>
      <c r="CZ332" s="68"/>
      <c r="DA332" s="68"/>
      <c r="DB332" s="68"/>
      <c r="DC332" s="68"/>
      <c r="DD332" s="68"/>
      <c r="DE332" s="68"/>
      <c r="DF332" s="68"/>
      <c r="DG332" s="68"/>
      <c r="DH332" s="68"/>
      <c r="DI332" s="68"/>
      <c r="DJ332" s="68">
        <v>8.5</v>
      </c>
      <c r="DK332" s="68"/>
      <c r="DL332" s="70" t="s">
        <v>3</v>
      </c>
      <c r="DM332" s="87"/>
      <c r="DN332" s="88"/>
      <c r="DO332" s="88"/>
      <c r="DP332" s="88"/>
      <c r="DQ332" s="88"/>
      <c r="DR332" s="88"/>
      <c r="DS332" s="88"/>
      <c r="DT332" s="88"/>
      <c r="DU332" s="88"/>
      <c r="DV332" s="19"/>
      <c r="DW332" s="19"/>
      <c r="DX332" s="19">
        <v>9.3056661292321508E-4</v>
      </c>
    </row>
    <row r="333" spans="12:128" ht="24" customHeight="1" x14ac:dyDescent="0.2">
      <c r="L333" s="68"/>
      <c r="M333" s="81">
        <v>4</v>
      </c>
      <c r="N333" s="82">
        <v>4</v>
      </c>
      <c r="O333" s="82">
        <v>0</v>
      </c>
      <c r="P333" s="77">
        <v>5</v>
      </c>
      <c r="Q333" s="70" t="s">
        <v>3</v>
      </c>
      <c r="R333" s="68"/>
      <c r="S333" s="68"/>
      <c r="T333" s="68"/>
      <c r="U333" s="68"/>
      <c r="V333" s="68"/>
      <c r="W333" s="68"/>
      <c r="X333" s="68"/>
      <c r="Y333" s="68"/>
      <c r="Z333" s="68"/>
      <c r="AA333" s="68"/>
      <c r="AB333" s="68">
        <v>20</v>
      </c>
      <c r="AC333" s="68"/>
      <c r="AD333" s="68"/>
      <c r="AE333" s="68"/>
      <c r="AF333" s="70" t="s">
        <v>3</v>
      </c>
      <c r="AG333" s="87"/>
      <c r="AH333" s="88"/>
      <c r="AI333" s="88"/>
      <c r="AJ333" s="88"/>
      <c r="AK333" s="88"/>
      <c r="AL333" s="88"/>
      <c r="AM333" s="88"/>
      <c r="AN333" s="88"/>
      <c r="AO333" s="88"/>
      <c r="AP333" s="19">
        <v>0.13451705047893134</v>
      </c>
      <c r="AQ333" s="88"/>
      <c r="AR333" s="88"/>
      <c r="AU333" s="104"/>
      <c r="BB333" s="68"/>
      <c r="BC333" s="81">
        <v>4</v>
      </c>
      <c r="BD333" s="82">
        <v>4</v>
      </c>
      <c r="BE333" s="82">
        <v>0</v>
      </c>
      <c r="BF333" s="77">
        <v>5</v>
      </c>
      <c r="BG333" s="70" t="s">
        <v>3</v>
      </c>
      <c r="BH333" s="68"/>
      <c r="BI333" s="68"/>
      <c r="BJ333" s="68"/>
      <c r="BK333" s="68"/>
      <c r="BL333" s="68"/>
      <c r="BM333" s="68"/>
      <c r="BN333" s="68"/>
      <c r="BO333" s="68"/>
      <c r="BP333" s="68"/>
      <c r="BQ333" s="68"/>
      <c r="BR333" s="68"/>
      <c r="BS333" s="68">
        <v>27</v>
      </c>
      <c r="BT333" s="68"/>
      <c r="BU333" s="68"/>
      <c r="BV333" s="70" t="s">
        <v>3</v>
      </c>
      <c r="BW333" s="87"/>
      <c r="BX333" s="88"/>
      <c r="BY333" s="88"/>
      <c r="BZ333" s="88"/>
      <c r="CA333" s="88"/>
      <c r="CB333" s="88"/>
      <c r="CC333" s="88"/>
      <c r="CD333" s="88"/>
      <c r="CE333" s="88"/>
      <c r="CF333" s="19"/>
      <c r="CG333" s="19">
        <v>0.23864462052396238</v>
      </c>
      <c r="CH333" s="88"/>
      <c r="CL333" s="104"/>
      <c r="CR333" s="68"/>
      <c r="CS333" s="81">
        <v>4</v>
      </c>
      <c r="CT333" s="82">
        <v>4</v>
      </c>
      <c r="CU333" s="82">
        <v>0</v>
      </c>
      <c r="CV333" s="77">
        <v>5</v>
      </c>
      <c r="CW333" s="70" t="s">
        <v>3</v>
      </c>
      <c r="CX333" s="68"/>
      <c r="CY333" s="68"/>
      <c r="CZ333" s="68"/>
      <c r="DA333" s="68"/>
      <c r="DB333" s="68"/>
      <c r="DC333" s="68"/>
      <c r="DD333" s="68"/>
      <c r="DE333" s="68"/>
      <c r="DF333" s="68"/>
      <c r="DG333" s="68"/>
      <c r="DH333" s="68"/>
      <c r="DI333" s="68"/>
      <c r="DJ333" s="68">
        <v>13.5</v>
      </c>
      <c r="DK333" s="68"/>
      <c r="DL333" s="70" t="s">
        <v>3</v>
      </c>
      <c r="DM333" s="87"/>
      <c r="DN333" s="88"/>
      <c r="DO333" s="88"/>
      <c r="DP333" s="88"/>
      <c r="DQ333" s="88"/>
      <c r="DR333" s="88"/>
      <c r="DS333" s="88"/>
      <c r="DT333" s="88"/>
      <c r="DU333" s="88"/>
      <c r="DV333" s="19"/>
      <c r="DW333" s="19"/>
      <c r="DX333" s="19">
        <v>0.13810833077931892</v>
      </c>
    </row>
    <row r="334" spans="12:128" ht="24" customHeight="1" x14ac:dyDescent="0.2">
      <c r="L334" s="68"/>
      <c r="M334" s="81">
        <v>4</v>
      </c>
      <c r="N334" s="82">
        <v>2</v>
      </c>
      <c r="O334" s="82">
        <v>0</v>
      </c>
      <c r="P334" s="77">
        <v>5</v>
      </c>
      <c r="Q334" s="70" t="s">
        <v>3</v>
      </c>
      <c r="R334" s="68"/>
      <c r="S334" s="68"/>
      <c r="T334" s="68"/>
      <c r="U334" s="68"/>
      <c r="V334" s="68"/>
      <c r="W334" s="68"/>
      <c r="X334" s="68"/>
      <c r="Y334" s="68"/>
      <c r="Z334" s="68"/>
      <c r="AA334" s="68"/>
      <c r="AB334" s="68">
        <v>20</v>
      </c>
      <c r="AC334" s="68"/>
      <c r="AD334" s="68"/>
      <c r="AE334" s="68"/>
      <c r="AF334" s="70" t="s">
        <v>3</v>
      </c>
      <c r="AG334" s="87"/>
      <c r="AH334" s="88"/>
      <c r="AI334" s="88"/>
      <c r="AJ334" s="88"/>
      <c r="AK334" s="88"/>
      <c r="AL334" s="88"/>
      <c r="AM334" s="88"/>
      <c r="AN334" s="88"/>
      <c r="AO334" s="88"/>
      <c r="AP334" s="19">
        <v>0.13451705047893134</v>
      </c>
      <c r="AQ334" s="88"/>
      <c r="AR334" s="88"/>
      <c r="AU334" s="104"/>
      <c r="BB334" s="68"/>
      <c r="BC334" s="81">
        <v>4</v>
      </c>
      <c r="BD334" s="82">
        <v>2</v>
      </c>
      <c r="BE334" s="82">
        <v>0</v>
      </c>
      <c r="BF334" s="77">
        <v>5</v>
      </c>
      <c r="BG334" s="70" t="s">
        <v>3</v>
      </c>
      <c r="BH334" s="68"/>
      <c r="BI334" s="68"/>
      <c r="BJ334" s="68"/>
      <c r="BK334" s="68"/>
      <c r="BL334" s="68"/>
      <c r="BM334" s="68"/>
      <c r="BN334" s="68"/>
      <c r="BO334" s="68"/>
      <c r="BP334" s="68"/>
      <c r="BQ334" s="68"/>
      <c r="BR334" s="68"/>
      <c r="BS334" s="68">
        <v>26</v>
      </c>
      <c r="BT334" s="68"/>
      <c r="BU334" s="68"/>
      <c r="BV334" s="70" t="s">
        <v>3</v>
      </c>
      <c r="BW334" s="87"/>
      <c r="BX334" s="88"/>
      <c r="BY334" s="88"/>
      <c r="BZ334" s="88"/>
      <c r="CA334" s="88"/>
      <c r="CB334" s="88"/>
      <c r="CC334" s="88"/>
      <c r="CD334" s="88"/>
      <c r="CE334" s="88"/>
      <c r="CF334" s="19"/>
      <c r="CG334" s="19">
        <v>8.7792449636926187E-2</v>
      </c>
      <c r="CH334" s="88"/>
      <c r="CL334" s="104"/>
      <c r="CR334" s="68"/>
      <c r="CS334" s="81">
        <v>4</v>
      </c>
      <c r="CT334" s="82">
        <v>2</v>
      </c>
      <c r="CU334" s="82">
        <v>0</v>
      </c>
      <c r="CV334" s="77">
        <v>5</v>
      </c>
      <c r="CW334" s="70" t="s">
        <v>3</v>
      </c>
      <c r="CX334" s="68"/>
      <c r="CY334" s="68"/>
      <c r="CZ334" s="68"/>
      <c r="DA334" s="68"/>
      <c r="DB334" s="68"/>
      <c r="DC334" s="68"/>
      <c r="DD334" s="68"/>
      <c r="DE334" s="68"/>
      <c r="DF334" s="68"/>
      <c r="DG334" s="68"/>
      <c r="DH334" s="68"/>
      <c r="DI334" s="68"/>
      <c r="DJ334" s="68">
        <v>13.5</v>
      </c>
      <c r="DK334" s="68"/>
      <c r="DL334" s="70" t="s">
        <v>3</v>
      </c>
      <c r="DM334" s="87"/>
      <c r="DN334" s="88"/>
      <c r="DO334" s="88"/>
      <c r="DP334" s="88"/>
      <c r="DQ334" s="88"/>
      <c r="DR334" s="88"/>
      <c r="DS334" s="88"/>
      <c r="DT334" s="88"/>
      <c r="DU334" s="88"/>
      <c r="DV334" s="19"/>
      <c r="DW334" s="19"/>
      <c r="DX334" s="19">
        <v>0.13810833077931892</v>
      </c>
    </row>
    <row r="335" spans="12:128" ht="24" customHeight="1" x14ac:dyDescent="0.2">
      <c r="L335" s="68"/>
      <c r="M335" s="81"/>
      <c r="N335" s="82"/>
      <c r="O335" s="82"/>
      <c r="P335" s="77"/>
      <c r="Q335" s="70"/>
      <c r="R335" s="68"/>
      <c r="S335" s="68"/>
      <c r="T335" s="68"/>
      <c r="U335" s="68"/>
      <c r="V335" s="68"/>
      <c r="W335" s="68"/>
      <c r="X335" s="68"/>
      <c r="Y335" s="68"/>
      <c r="Z335" s="68"/>
      <c r="AA335" s="68"/>
      <c r="AB335" s="68"/>
      <c r="AC335" s="68"/>
      <c r="AD335" s="68"/>
      <c r="AE335" s="68"/>
      <c r="AF335" s="70" t="s">
        <v>3</v>
      </c>
      <c r="AG335" s="87"/>
      <c r="AH335" s="88"/>
      <c r="AI335" s="88"/>
      <c r="AJ335" s="88"/>
      <c r="AK335" s="88"/>
      <c r="AL335" s="88"/>
      <c r="AM335" s="88"/>
      <c r="AN335" s="88"/>
      <c r="AO335" s="88"/>
      <c r="AP335" s="19"/>
      <c r="AQ335" s="88"/>
      <c r="AR335" s="88"/>
      <c r="AU335" s="104"/>
      <c r="BB335" s="68"/>
      <c r="BC335" s="81">
        <v>5</v>
      </c>
      <c r="BD335" s="82">
        <v>2</v>
      </c>
      <c r="BE335" s="82">
        <v>0</v>
      </c>
      <c r="BF335" s="77">
        <v>4</v>
      </c>
      <c r="BG335" s="70" t="s">
        <v>3</v>
      </c>
      <c r="BH335" s="68"/>
      <c r="BI335" s="68"/>
      <c r="BJ335" s="68"/>
      <c r="BK335" s="68"/>
      <c r="BL335" s="68"/>
      <c r="BM335" s="68"/>
      <c r="BN335" s="68"/>
      <c r="BO335" s="68"/>
      <c r="BP335" s="68"/>
      <c r="BQ335" s="68"/>
      <c r="BR335" s="68"/>
      <c r="BS335" s="68">
        <v>25.5</v>
      </c>
      <c r="BT335" s="68"/>
      <c r="BU335" s="68"/>
      <c r="BV335" s="70" t="s">
        <v>3</v>
      </c>
      <c r="BW335" s="87"/>
      <c r="BX335" s="88"/>
      <c r="BY335" s="88"/>
      <c r="BZ335" s="88"/>
      <c r="CA335" s="88"/>
      <c r="CB335" s="88"/>
      <c r="CC335" s="88"/>
      <c r="CD335" s="88"/>
      <c r="CE335" s="88"/>
      <c r="CF335" s="19"/>
      <c r="CG335" s="19">
        <v>5.3248812396072986E-2</v>
      </c>
      <c r="CH335" s="88"/>
      <c r="CL335" s="104"/>
      <c r="CR335" s="68"/>
      <c r="CS335" s="81">
        <v>5</v>
      </c>
      <c r="CT335" s="82">
        <v>2</v>
      </c>
      <c r="CU335" s="82">
        <v>0</v>
      </c>
      <c r="CV335" s="77">
        <v>4</v>
      </c>
      <c r="CW335" s="70" t="s">
        <v>3</v>
      </c>
      <c r="CX335" s="68"/>
      <c r="CY335" s="68"/>
      <c r="CZ335" s="68"/>
      <c r="DA335" s="68"/>
      <c r="DB335" s="68"/>
      <c r="DC335" s="68"/>
      <c r="DD335" s="68"/>
      <c r="DE335" s="68"/>
      <c r="DF335" s="68"/>
      <c r="DG335" s="68"/>
      <c r="DH335" s="68"/>
      <c r="DI335" s="68"/>
      <c r="DJ335" s="68">
        <v>13.5</v>
      </c>
      <c r="DK335" s="68"/>
      <c r="DL335" s="70" t="s">
        <v>3</v>
      </c>
      <c r="DM335" s="87"/>
      <c r="DN335" s="88"/>
      <c r="DO335" s="88"/>
      <c r="DP335" s="88"/>
      <c r="DQ335" s="88"/>
      <c r="DR335" s="88"/>
      <c r="DS335" s="88"/>
      <c r="DT335" s="88"/>
      <c r="DU335" s="88"/>
      <c r="DV335" s="19"/>
      <c r="DW335" s="19"/>
      <c r="DX335" s="19">
        <v>0.13810833077931892</v>
      </c>
    </row>
    <row r="336" spans="12:128" ht="24" customHeight="1" x14ac:dyDescent="0.2">
      <c r="L336" s="68"/>
      <c r="M336" s="81"/>
      <c r="N336" s="82"/>
      <c r="O336" s="82"/>
      <c r="P336" s="77"/>
      <c r="Q336" s="70"/>
      <c r="R336" s="68"/>
      <c r="S336" s="68"/>
      <c r="T336" s="68"/>
      <c r="U336" s="68"/>
      <c r="V336" s="68"/>
      <c r="W336" s="68"/>
      <c r="X336" s="68"/>
      <c r="Y336" s="68"/>
      <c r="Z336" s="68"/>
      <c r="AA336" s="68"/>
      <c r="AB336" s="68"/>
      <c r="AC336" s="68"/>
      <c r="AD336" s="68"/>
      <c r="AE336" s="68"/>
      <c r="AF336" s="70" t="s">
        <v>3</v>
      </c>
      <c r="AG336" s="89"/>
      <c r="AH336" s="90"/>
      <c r="AI336" s="90"/>
      <c r="AJ336" s="90"/>
      <c r="AK336" s="90"/>
      <c r="AL336" s="90"/>
      <c r="AM336" s="90"/>
      <c r="AN336" s="90"/>
      <c r="AO336" s="90"/>
      <c r="AP336" s="20"/>
      <c r="AQ336" s="90"/>
      <c r="AR336" s="90"/>
      <c r="AU336" s="104"/>
      <c r="BB336" s="68"/>
      <c r="BC336" s="81"/>
      <c r="BD336" s="82"/>
      <c r="BE336" s="82"/>
      <c r="BF336" s="77"/>
      <c r="BG336" s="70" t="s">
        <v>3</v>
      </c>
      <c r="BH336" s="68"/>
      <c r="BI336" s="68"/>
      <c r="BJ336" s="68"/>
      <c r="BK336" s="68"/>
      <c r="BL336" s="68"/>
      <c r="BM336" s="68"/>
      <c r="BN336" s="68"/>
      <c r="BO336" s="68"/>
      <c r="BP336" s="68"/>
      <c r="BQ336" s="68"/>
      <c r="BR336" s="68"/>
      <c r="BS336" s="68"/>
      <c r="BT336" s="68"/>
      <c r="BU336" s="68"/>
      <c r="BV336" s="70" t="s">
        <v>3</v>
      </c>
      <c r="BW336" s="89"/>
      <c r="BX336" s="90"/>
      <c r="BY336" s="90"/>
      <c r="BZ336" s="90"/>
      <c r="CA336" s="90"/>
      <c r="CB336" s="90"/>
      <c r="CC336" s="90"/>
      <c r="CD336" s="90"/>
      <c r="CE336" s="90"/>
      <c r="CF336" s="20"/>
      <c r="CG336" s="20"/>
      <c r="CH336" s="90"/>
      <c r="CL336" s="104"/>
      <c r="CR336" s="68"/>
      <c r="CS336" s="81">
        <v>-1</v>
      </c>
      <c r="CT336" s="82">
        <v>-2</v>
      </c>
      <c r="CU336" s="82">
        <v>-1</v>
      </c>
      <c r="CV336" s="77">
        <v>-3</v>
      </c>
      <c r="CW336" s="70" t="s">
        <v>3</v>
      </c>
      <c r="CX336" s="68"/>
      <c r="CY336" s="68"/>
      <c r="CZ336" s="68"/>
      <c r="DA336" s="68"/>
      <c r="DB336" s="68"/>
      <c r="DC336" s="68"/>
      <c r="DD336" s="68"/>
      <c r="DE336" s="68"/>
      <c r="DF336" s="68"/>
      <c r="DG336" s="68"/>
      <c r="DH336" s="68"/>
      <c r="DI336" s="68"/>
      <c r="DJ336" s="68">
        <v>-7</v>
      </c>
      <c r="DK336" s="68"/>
      <c r="DL336" s="70" t="s">
        <v>3</v>
      </c>
      <c r="DM336" s="89"/>
      <c r="DN336" s="90"/>
      <c r="DO336" s="90"/>
      <c r="DP336" s="90"/>
      <c r="DQ336" s="90"/>
      <c r="DR336" s="90"/>
      <c r="DS336" s="90"/>
      <c r="DT336" s="90"/>
      <c r="DU336" s="90"/>
      <c r="DV336" s="20"/>
      <c r="DW336" s="20"/>
      <c r="DX336" s="20">
        <v>1.7265652559565395E-10</v>
      </c>
    </row>
    <row r="337" spans="1:128" ht="24" customHeight="1" x14ac:dyDescent="0.2">
      <c r="L337" s="68"/>
      <c r="M337" s="70"/>
      <c r="N337" s="70"/>
      <c r="O337" s="70"/>
      <c r="P337" s="70"/>
      <c r="Q337" s="70"/>
      <c r="R337" s="68"/>
      <c r="S337" s="68"/>
      <c r="T337" s="68"/>
      <c r="U337" s="68"/>
      <c r="V337" s="68"/>
      <c r="W337" s="68"/>
      <c r="X337" s="68"/>
      <c r="Y337" s="68"/>
      <c r="Z337" s="68"/>
      <c r="AA337" s="68"/>
      <c r="AB337" s="68"/>
      <c r="AC337" s="68"/>
      <c r="AD337" s="68"/>
      <c r="AE337" s="68"/>
      <c r="AF337" s="68"/>
      <c r="AG337" s="70"/>
      <c r="AH337" s="70"/>
      <c r="AI337" s="70"/>
      <c r="AJ337" s="70"/>
      <c r="AK337" s="70"/>
      <c r="AL337" s="70"/>
      <c r="AM337" s="70"/>
      <c r="AN337" s="70"/>
      <c r="AO337" s="70"/>
      <c r="AP337" s="70"/>
      <c r="AQ337" s="70"/>
      <c r="AR337" s="70"/>
      <c r="AU337" s="104"/>
      <c r="BB337" s="68"/>
      <c r="BC337" s="70"/>
      <c r="BD337" s="70"/>
      <c r="BE337" s="70"/>
      <c r="BF337" s="70"/>
      <c r="BG337" s="70"/>
      <c r="BH337" s="68"/>
      <c r="BI337" s="68"/>
      <c r="BJ337" s="68"/>
      <c r="BK337" s="68"/>
      <c r="BL337" s="68"/>
      <c r="BM337" s="68"/>
      <c r="BN337" s="68"/>
      <c r="BO337" s="68"/>
      <c r="BP337" s="68"/>
      <c r="BQ337" s="68"/>
      <c r="BR337" s="68"/>
      <c r="BS337" s="68"/>
      <c r="BT337" s="68"/>
      <c r="BU337" s="68"/>
      <c r="BV337" s="68"/>
      <c r="BW337" s="70"/>
      <c r="BX337" s="70"/>
      <c r="BY337" s="70"/>
      <c r="BZ337" s="70"/>
      <c r="CA337" s="70"/>
      <c r="CB337" s="70"/>
      <c r="CC337" s="70"/>
      <c r="CD337" s="70"/>
      <c r="CE337" s="70"/>
      <c r="CF337" s="70"/>
      <c r="CG337" s="70"/>
      <c r="CH337" s="70"/>
      <c r="CL337" s="104"/>
      <c r="CR337" s="68"/>
      <c r="CS337" s="70"/>
      <c r="CT337" s="70"/>
      <c r="CU337" s="70"/>
      <c r="CV337" s="70"/>
      <c r="CW337" s="70"/>
      <c r="CX337" s="68"/>
      <c r="CY337" s="68"/>
      <c r="CZ337" s="68"/>
      <c r="DA337" s="68"/>
      <c r="DB337" s="68"/>
      <c r="DC337" s="68"/>
      <c r="DD337" s="68"/>
      <c r="DE337" s="68"/>
      <c r="DF337" s="68"/>
      <c r="DG337" s="68"/>
      <c r="DH337" s="68"/>
      <c r="DI337" s="68"/>
      <c r="DJ337" s="68"/>
      <c r="DK337" s="68"/>
      <c r="DL337" s="68"/>
      <c r="DM337" s="70"/>
      <c r="DN337" s="70"/>
      <c r="DO337" s="70"/>
      <c r="DP337" s="70"/>
      <c r="DQ337" s="70"/>
      <c r="DR337" s="70"/>
      <c r="DS337" s="70"/>
      <c r="DT337" s="70"/>
      <c r="DU337" s="70"/>
      <c r="DV337" s="70"/>
      <c r="DW337" s="70"/>
      <c r="DX337" s="70"/>
    </row>
    <row r="338" spans="1:128" ht="24" customHeight="1" x14ac:dyDescent="0.2">
      <c r="L338" s="68"/>
      <c r="M338" s="70"/>
      <c r="N338" s="70"/>
      <c r="O338" s="70"/>
      <c r="P338" s="70"/>
      <c r="Q338" s="70"/>
      <c r="S338" s="68"/>
      <c r="T338" s="68"/>
      <c r="U338" s="68"/>
      <c r="V338" s="68"/>
      <c r="W338" s="68"/>
      <c r="X338" s="68"/>
      <c r="Y338" s="68"/>
      <c r="Z338" s="68"/>
      <c r="AA338" s="68"/>
      <c r="AB338" s="68"/>
      <c r="AC338" s="68"/>
      <c r="AD338" s="68"/>
      <c r="AE338" s="68"/>
      <c r="AF338" s="68"/>
      <c r="AG338" s="70" t="s">
        <v>0</v>
      </c>
      <c r="AH338" s="70" t="s">
        <v>0</v>
      </c>
      <c r="AI338" s="70" t="s">
        <v>0</v>
      </c>
      <c r="AJ338" s="70" t="s">
        <v>0</v>
      </c>
      <c r="AK338" s="70" t="s">
        <v>0</v>
      </c>
      <c r="AL338" s="70" t="s">
        <v>0</v>
      </c>
      <c r="AM338" s="70" t="s">
        <v>0</v>
      </c>
      <c r="AN338" s="70" t="s">
        <v>0</v>
      </c>
      <c r="AO338" s="70" t="s">
        <v>0</v>
      </c>
      <c r="AP338" s="70" t="s">
        <v>0</v>
      </c>
      <c r="AQ338" s="70"/>
      <c r="AR338" s="70"/>
      <c r="AU338" s="104"/>
      <c r="BB338" s="68"/>
      <c r="BC338" s="70"/>
      <c r="BD338" s="70"/>
      <c r="BE338" s="70"/>
      <c r="BF338" s="70"/>
      <c r="BG338" s="70"/>
      <c r="BI338" s="68"/>
      <c r="BJ338" s="68"/>
      <c r="BK338" s="68"/>
      <c r="BL338" s="68"/>
      <c r="BM338" s="68"/>
      <c r="BN338" s="68"/>
      <c r="BO338" s="68"/>
      <c r="BP338" s="68"/>
      <c r="BQ338" s="68"/>
      <c r="BR338" s="68"/>
      <c r="BS338" s="68"/>
      <c r="BT338" s="68"/>
      <c r="BU338" s="68"/>
      <c r="BV338" s="68"/>
      <c r="BW338" s="70" t="s">
        <v>0</v>
      </c>
      <c r="BX338" s="70" t="s">
        <v>0</v>
      </c>
      <c r="BY338" s="70" t="s">
        <v>0</v>
      </c>
      <c r="BZ338" s="70" t="s">
        <v>0</v>
      </c>
      <c r="CA338" s="70" t="s">
        <v>0</v>
      </c>
      <c r="CB338" s="70" t="s">
        <v>0</v>
      </c>
      <c r="CC338" s="70" t="s">
        <v>0</v>
      </c>
      <c r="CD338" s="70" t="s">
        <v>0</v>
      </c>
      <c r="CE338" s="70" t="s">
        <v>0</v>
      </c>
      <c r="CF338" s="70" t="s">
        <v>0</v>
      </c>
      <c r="CG338" s="70" t="s">
        <v>0</v>
      </c>
      <c r="CH338" s="70" t="s">
        <v>0</v>
      </c>
      <c r="CL338" s="104"/>
      <c r="CR338" s="68"/>
      <c r="CS338" s="70"/>
      <c r="CT338" s="70"/>
      <c r="CU338" s="70"/>
      <c r="CV338" s="70"/>
      <c r="CW338" s="70"/>
      <c r="CY338" s="68"/>
      <c r="CZ338" s="68"/>
      <c r="DA338" s="68"/>
      <c r="DB338" s="68"/>
      <c r="DC338" s="68"/>
      <c r="DD338" s="68"/>
      <c r="DE338" s="68"/>
      <c r="DF338" s="68"/>
      <c r="DG338" s="68"/>
      <c r="DH338" s="68"/>
      <c r="DI338" s="68"/>
      <c r="DJ338" s="68"/>
      <c r="DK338" s="68"/>
      <c r="DL338" s="68"/>
      <c r="DM338" s="70" t="s">
        <v>0</v>
      </c>
      <c r="DN338" s="70" t="s">
        <v>0</v>
      </c>
      <c r="DO338" s="70" t="s">
        <v>0</v>
      </c>
      <c r="DP338" s="70" t="s">
        <v>0</v>
      </c>
      <c r="DQ338" s="70" t="s">
        <v>0</v>
      </c>
      <c r="DR338" s="70" t="s">
        <v>0</v>
      </c>
      <c r="DS338" s="70" t="s">
        <v>0</v>
      </c>
      <c r="DT338" s="70" t="s">
        <v>0</v>
      </c>
      <c r="DU338" s="70" t="s">
        <v>0</v>
      </c>
      <c r="DV338" s="70" t="s">
        <v>0</v>
      </c>
      <c r="DW338" s="70" t="s">
        <v>0</v>
      </c>
      <c r="DX338" s="70" t="s">
        <v>0</v>
      </c>
    </row>
    <row r="339" spans="1:128" ht="24" customHeight="1" x14ac:dyDescent="0.2">
      <c r="L339" s="68"/>
      <c r="M339" s="70"/>
      <c r="N339" s="70"/>
      <c r="O339" s="70"/>
      <c r="P339" s="70"/>
      <c r="Q339" s="70"/>
      <c r="R339" s="70"/>
      <c r="S339" s="70"/>
      <c r="T339" s="70"/>
      <c r="U339" s="70"/>
      <c r="V339" s="70"/>
      <c r="W339" s="70"/>
      <c r="X339" s="70"/>
      <c r="Y339" s="70"/>
      <c r="Z339" s="70"/>
      <c r="AA339" s="70"/>
      <c r="AB339" s="70"/>
      <c r="AC339" s="70"/>
      <c r="AD339" s="70"/>
      <c r="AE339" s="70"/>
      <c r="AF339" s="70"/>
      <c r="AG339" s="70"/>
      <c r="AH339" s="70"/>
      <c r="AI339" s="70"/>
      <c r="AJ339" s="70"/>
      <c r="AK339" s="70"/>
      <c r="AL339" s="70"/>
      <c r="AM339" s="70"/>
      <c r="AN339" s="70"/>
      <c r="AO339" s="70"/>
      <c r="AP339" s="70"/>
      <c r="AQ339" s="70"/>
      <c r="AR339" s="70"/>
      <c r="AU339" s="104"/>
      <c r="BB339" s="68"/>
      <c r="BC339" s="70"/>
      <c r="BD339" s="70"/>
      <c r="BE339" s="70"/>
      <c r="BF339" s="70"/>
      <c r="BG339" s="70"/>
      <c r="BH339" s="70"/>
      <c r="BI339" s="70"/>
      <c r="BJ339" s="70"/>
      <c r="BK339" s="70"/>
      <c r="BL339" s="70"/>
      <c r="BM339" s="70"/>
      <c r="BN339" s="70"/>
      <c r="BO339" s="70"/>
      <c r="BP339" s="70"/>
      <c r="BQ339" s="70"/>
      <c r="BR339" s="70"/>
      <c r="BS339" s="70"/>
      <c r="BT339" s="70"/>
      <c r="BU339" s="70"/>
      <c r="BV339" s="70"/>
      <c r="BW339" s="70"/>
      <c r="BX339" s="70"/>
      <c r="BY339" s="70"/>
      <c r="BZ339" s="70"/>
      <c r="CA339" s="70"/>
      <c r="CB339" s="70"/>
      <c r="CC339" s="70"/>
      <c r="CD339" s="70"/>
      <c r="CE339" s="70"/>
      <c r="CF339" s="70"/>
      <c r="CG339" s="70"/>
      <c r="CH339" s="70"/>
      <c r="CL339" s="104"/>
      <c r="CR339" s="68"/>
      <c r="CS339" s="70"/>
      <c r="CT339" s="70"/>
      <c r="CU339" s="70"/>
      <c r="CV339" s="70"/>
      <c r="CW339" s="70"/>
      <c r="CX339" s="70"/>
      <c r="CY339" s="70"/>
      <c r="CZ339" s="70"/>
      <c r="DA339" s="70"/>
      <c r="DB339" s="70"/>
      <c r="DC339" s="70"/>
      <c r="DD339" s="70"/>
      <c r="DE339" s="70"/>
      <c r="DF339" s="70"/>
      <c r="DG339" s="70"/>
      <c r="DH339" s="70"/>
      <c r="DI339" s="70"/>
      <c r="DJ339" s="70"/>
      <c r="DK339" s="70"/>
      <c r="DL339" s="70"/>
      <c r="DM339" s="70"/>
      <c r="DN339" s="70"/>
      <c r="DO339" s="70"/>
      <c r="DP339" s="70"/>
      <c r="DQ339" s="70"/>
      <c r="DR339" s="70"/>
      <c r="DS339" s="70"/>
      <c r="DT339" s="70"/>
      <c r="DU339" s="70"/>
      <c r="DV339" s="70"/>
      <c r="DW339" s="70"/>
      <c r="DX339" s="70"/>
    </row>
    <row r="340" spans="1:128" ht="24" customHeight="1" x14ac:dyDescent="0.2">
      <c r="L340" s="68"/>
      <c r="M340" s="70"/>
      <c r="N340" s="70"/>
      <c r="O340" s="70"/>
      <c r="P340" s="70"/>
      <c r="Q340" s="70"/>
      <c r="R340" s="70" t="s">
        <v>77</v>
      </c>
      <c r="S340" s="70"/>
      <c r="T340" s="70"/>
      <c r="U340" s="70"/>
      <c r="V340" s="70"/>
      <c r="W340" s="70"/>
      <c r="X340" s="70"/>
      <c r="Y340" s="70"/>
      <c r="Z340" s="70"/>
      <c r="AA340" s="70"/>
      <c r="AB340" s="70"/>
      <c r="AC340" s="70"/>
      <c r="AD340" s="70"/>
      <c r="AE340" s="70"/>
      <c r="AF340" s="70"/>
      <c r="AG340" s="70"/>
      <c r="AH340" s="70"/>
      <c r="AI340" s="70"/>
      <c r="AJ340" s="70"/>
      <c r="AK340" s="70"/>
      <c r="AL340" s="70"/>
      <c r="AM340" s="70"/>
      <c r="AN340" s="70"/>
      <c r="AO340" s="70"/>
      <c r="AP340" s="70"/>
      <c r="AQ340" s="70"/>
      <c r="AR340" s="70"/>
      <c r="AU340" s="104"/>
      <c r="BB340" s="68"/>
      <c r="BC340" s="70"/>
      <c r="BD340" s="70"/>
      <c r="BE340" s="70"/>
      <c r="BF340" s="70"/>
      <c r="BG340" s="70"/>
      <c r="BH340" s="70" t="s">
        <v>77</v>
      </c>
      <c r="BI340" s="70"/>
      <c r="BJ340" s="70"/>
      <c r="BK340" s="70"/>
      <c r="BL340" s="70"/>
      <c r="BM340" s="70"/>
      <c r="BN340" s="70"/>
      <c r="BO340" s="70"/>
      <c r="BP340" s="70"/>
      <c r="BQ340" s="70"/>
      <c r="BR340" s="70"/>
      <c r="BS340" s="70"/>
      <c r="BT340" s="70"/>
      <c r="BU340" s="70"/>
      <c r="BV340" s="70"/>
      <c r="BW340" s="70"/>
      <c r="BX340" s="70"/>
      <c r="BY340" s="70"/>
      <c r="BZ340" s="70"/>
      <c r="CA340" s="70"/>
      <c r="CB340" s="70"/>
      <c r="CC340" s="70"/>
      <c r="CD340" s="70"/>
      <c r="CE340" s="70"/>
      <c r="CF340" s="70"/>
      <c r="CG340" s="70"/>
      <c r="CH340" s="70"/>
      <c r="CL340" s="104"/>
      <c r="CR340" s="68"/>
      <c r="CS340" s="70"/>
      <c r="CT340" s="70"/>
      <c r="CU340" s="70"/>
      <c r="CV340" s="70"/>
      <c r="CW340" s="70"/>
      <c r="CX340" s="70" t="s">
        <v>77</v>
      </c>
      <c r="CY340" s="70"/>
      <c r="CZ340" s="70"/>
      <c r="DA340" s="70"/>
      <c r="DB340" s="70"/>
      <c r="DC340" s="70"/>
      <c r="DD340" s="70"/>
      <c r="DE340" s="70"/>
      <c r="DF340" s="70"/>
      <c r="DG340" s="70"/>
      <c r="DH340" s="70"/>
      <c r="DI340" s="70"/>
      <c r="DJ340" s="70"/>
      <c r="DK340" s="70"/>
      <c r="DL340" s="70"/>
      <c r="DM340" s="70"/>
      <c r="DN340" s="70"/>
      <c r="DO340" s="70"/>
      <c r="DP340" s="70"/>
      <c r="DQ340" s="70"/>
      <c r="DR340" s="70"/>
      <c r="DS340" s="70"/>
      <c r="DT340" s="70"/>
      <c r="DU340" s="70"/>
      <c r="DV340" s="70"/>
      <c r="DW340" s="70"/>
      <c r="DX340" s="70"/>
    </row>
    <row r="341" spans="1:128" ht="24" customHeight="1" x14ac:dyDescent="0.2">
      <c r="L341" s="68"/>
      <c r="M341" s="70"/>
      <c r="N341" s="70"/>
      <c r="O341" s="70"/>
      <c r="P341" s="70"/>
      <c r="Q341" s="70"/>
      <c r="R341" s="70"/>
      <c r="S341" s="72" cm="1">
        <f t="array" ref="S341:AB344">S310:AB313</f>
        <v>2</v>
      </c>
      <c r="T341" s="73">
        <v>2</v>
      </c>
      <c r="U341" s="73">
        <v>1</v>
      </c>
      <c r="V341" s="73">
        <v>1</v>
      </c>
      <c r="W341" s="73">
        <v>0</v>
      </c>
      <c r="X341" s="73">
        <v>1</v>
      </c>
      <c r="Y341" s="73">
        <v>2</v>
      </c>
      <c r="Z341" s="73">
        <v>2</v>
      </c>
      <c r="AA341" s="73">
        <v>1</v>
      </c>
      <c r="AB341" s="73">
        <v>1</v>
      </c>
      <c r="AC341" s="73"/>
      <c r="AD341" s="73"/>
      <c r="AE341" s="70"/>
      <c r="AF341" s="70" t="s">
        <v>3</v>
      </c>
      <c r="AG341" s="72"/>
      <c r="AH341" s="73"/>
      <c r="AI341" s="73"/>
      <c r="AJ341" s="73"/>
      <c r="AK341" s="73"/>
      <c r="AL341" s="73"/>
      <c r="AM341" s="73"/>
      <c r="AN341" s="73"/>
      <c r="AO341" s="73"/>
      <c r="AP341" s="73" cm="1">
        <f t="array" ref="AP341:AP344">MMULT(S341:AB344,_xlfn.ANCHORARRAY(AP325))</f>
        <v>1.4435780964012781</v>
      </c>
      <c r="AQ341" s="73"/>
      <c r="AR341" s="73"/>
      <c r="AU341" s="104"/>
      <c r="BB341" s="68"/>
      <c r="BC341" s="70"/>
      <c r="BD341" s="70"/>
      <c r="BE341" s="70"/>
      <c r="BF341" s="70"/>
      <c r="BG341" s="70"/>
      <c r="BH341" s="70"/>
      <c r="BI341" s="72" cm="1">
        <f t="array" ref="BI341:BS344">BI310:BS313</f>
        <v>2</v>
      </c>
      <c r="BJ341" s="73">
        <v>2</v>
      </c>
      <c r="BK341" s="73">
        <v>1</v>
      </c>
      <c r="BL341" s="73">
        <v>1</v>
      </c>
      <c r="BM341" s="73">
        <v>0</v>
      </c>
      <c r="BN341" s="73">
        <v>1</v>
      </c>
      <c r="BO341" s="73">
        <v>2</v>
      </c>
      <c r="BP341" s="73">
        <v>2</v>
      </c>
      <c r="BQ341" s="73">
        <v>1</v>
      </c>
      <c r="BR341" s="73">
        <v>1</v>
      </c>
      <c r="BS341" s="73">
        <v>2</v>
      </c>
      <c r="BT341" s="73"/>
      <c r="BU341" s="70"/>
      <c r="BV341" s="70" t="s">
        <v>3</v>
      </c>
      <c r="BW341" s="72"/>
      <c r="BX341" s="73"/>
      <c r="BY341" s="73"/>
      <c r="BZ341" s="73"/>
      <c r="CA341" s="73"/>
      <c r="CB341" s="73"/>
      <c r="CC341" s="73"/>
      <c r="CD341" s="73"/>
      <c r="CE341" s="73"/>
      <c r="CF341" s="73"/>
      <c r="CG341" s="73" cm="1">
        <f t="array" ref="CG341:CG344">MMULT(_xlfn.ANCHORARRAY(BI341),_xlfn.ANCHORARRAY(CG325))</f>
        <v>1.3427500960012813</v>
      </c>
      <c r="CH341" s="73"/>
      <c r="CL341" s="104"/>
      <c r="CR341" s="68"/>
      <c r="CS341" s="70"/>
      <c r="CT341" s="70"/>
      <c r="CU341" s="70"/>
      <c r="CV341" s="70"/>
      <c r="CW341" s="70"/>
      <c r="CX341" s="70"/>
      <c r="CY341" s="72" cm="1">
        <f t="array" ref="CY341:DJ344">CY310:DJ313</f>
        <v>2</v>
      </c>
      <c r="CZ341" s="73">
        <v>2</v>
      </c>
      <c r="DA341" s="73">
        <v>1</v>
      </c>
      <c r="DB341" s="73">
        <v>1</v>
      </c>
      <c r="DC341" s="73">
        <v>0</v>
      </c>
      <c r="DD341" s="73">
        <v>1</v>
      </c>
      <c r="DE341" s="73">
        <v>2</v>
      </c>
      <c r="DF341" s="73">
        <v>2</v>
      </c>
      <c r="DG341" s="73">
        <v>1</v>
      </c>
      <c r="DH341" s="73">
        <v>1</v>
      </c>
      <c r="DI341" s="73">
        <v>2</v>
      </c>
      <c r="DJ341" s="73">
        <v>-1</v>
      </c>
      <c r="DK341" s="70"/>
      <c r="DL341" s="70" t="s">
        <v>3</v>
      </c>
      <c r="DM341" s="72"/>
      <c r="DN341" s="73"/>
      <c r="DO341" s="73"/>
      <c r="DP341" s="73"/>
      <c r="DQ341" s="73"/>
      <c r="DR341" s="73"/>
      <c r="DS341" s="73"/>
      <c r="DT341" s="73"/>
      <c r="DU341" s="73"/>
      <c r="DV341" s="73"/>
      <c r="DW341" s="73"/>
      <c r="DX341" s="73" cm="1">
        <f t="array" ref="DX341:DX344">MMULT(_xlfn.ANCHORARRAY(CY341),_xlfn.ANCHORARRAY(DX325))</f>
        <v>1.4156217080368474</v>
      </c>
    </row>
    <row r="342" spans="1:128" ht="24" customHeight="1" x14ac:dyDescent="0.2">
      <c r="L342" s="68"/>
      <c r="M342" s="70"/>
      <c r="N342" s="70"/>
      <c r="O342" s="70"/>
      <c r="P342" s="70"/>
      <c r="Q342" s="70"/>
      <c r="R342" s="70"/>
      <c r="S342" s="74">
        <v>2</v>
      </c>
      <c r="T342" s="75">
        <v>0</v>
      </c>
      <c r="U342" s="75">
        <v>2</v>
      </c>
      <c r="V342" s="75">
        <v>0</v>
      </c>
      <c r="W342" s="75">
        <v>1</v>
      </c>
      <c r="X342" s="75">
        <v>0</v>
      </c>
      <c r="Y342" s="75">
        <v>2</v>
      </c>
      <c r="Z342" s="75">
        <v>0</v>
      </c>
      <c r="AA342" s="75">
        <v>2</v>
      </c>
      <c r="AB342" s="75">
        <v>0</v>
      </c>
      <c r="AC342" s="75"/>
      <c r="AD342" s="75"/>
      <c r="AE342" s="70"/>
      <c r="AF342" s="70" t="s">
        <v>3</v>
      </c>
      <c r="AG342" s="74"/>
      <c r="AH342" s="75"/>
      <c r="AI342" s="75"/>
      <c r="AJ342" s="75"/>
      <c r="AK342" s="75"/>
      <c r="AL342" s="75"/>
      <c r="AM342" s="75"/>
      <c r="AN342" s="75"/>
      <c r="AO342" s="75"/>
      <c r="AP342" s="75">
        <v>1.4252670907796914</v>
      </c>
      <c r="AQ342" s="75"/>
      <c r="AR342" s="75"/>
      <c r="AU342" s="104"/>
      <c r="BB342" s="68"/>
      <c r="BC342" s="70"/>
      <c r="BD342" s="70"/>
      <c r="BE342" s="70"/>
      <c r="BF342" s="70"/>
      <c r="BG342" s="70"/>
      <c r="BH342" s="70"/>
      <c r="BI342" s="74">
        <v>2</v>
      </c>
      <c r="BJ342" s="75">
        <v>0</v>
      </c>
      <c r="BK342" s="75">
        <v>2</v>
      </c>
      <c r="BL342" s="75">
        <v>0</v>
      </c>
      <c r="BM342" s="75">
        <v>1</v>
      </c>
      <c r="BN342" s="75">
        <v>0</v>
      </c>
      <c r="BO342" s="75">
        <v>2</v>
      </c>
      <c r="BP342" s="75">
        <v>0</v>
      </c>
      <c r="BQ342" s="75">
        <v>2</v>
      </c>
      <c r="BR342" s="75">
        <v>0</v>
      </c>
      <c r="BS342" s="75">
        <v>0</v>
      </c>
      <c r="BT342" s="75"/>
      <c r="BU342" s="70"/>
      <c r="BV342" s="70" t="s">
        <v>3</v>
      </c>
      <c r="BW342" s="74"/>
      <c r="BX342" s="75"/>
      <c r="BY342" s="75"/>
      <c r="BZ342" s="75"/>
      <c r="CA342" s="75"/>
      <c r="CB342" s="75"/>
      <c r="CC342" s="75"/>
      <c r="CD342" s="75"/>
      <c r="CE342" s="75"/>
      <c r="CF342" s="75"/>
      <c r="CG342" s="75">
        <v>1.5335620160812722</v>
      </c>
      <c r="CH342" s="75"/>
      <c r="CL342" s="104"/>
      <c r="CR342" s="68"/>
      <c r="CS342" s="70"/>
      <c r="CT342" s="70"/>
      <c r="CU342" s="70"/>
      <c r="CV342" s="70"/>
      <c r="CW342" s="70"/>
      <c r="CX342" s="70"/>
      <c r="CY342" s="74">
        <v>2</v>
      </c>
      <c r="CZ342" s="75">
        <v>0</v>
      </c>
      <c r="DA342" s="75">
        <v>2</v>
      </c>
      <c r="DB342" s="75">
        <v>0</v>
      </c>
      <c r="DC342" s="75">
        <v>1</v>
      </c>
      <c r="DD342" s="75">
        <v>0</v>
      </c>
      <c r="DE342" s="75">
        <v>2</v>
      </c>
      <c r="DF342" s="75">
        <v>0</v>
      </c>
      <c r="DG342" s="75">
        <v>2</v>
      </c>
      <c r="DH342" s="75">
        <v>0</v>
      </c>
      <c r="DI342" s="75">
        <v>0</v>
      </c>
      <c r="DJ342" s="75">
        <v>0</v>
      </c>
      <c r="DK342" s="70"/>
      <c r="DL342" s="70" t="s">
        <v>3</v>
      </c>
      <c r="DM342" s="74"/>
      <c r="DN342" s="75"/>
      <c r="DO342" s="75"/>
      <c r="DP342" s="75"/>
      <c r="DQ342" s="75"/>
      <c r="DR342" s="75"/>
      <c r="DS342" s="75"/>
      <c r="DT342" s="75"/>
      <c r="DU342" s="75"/>
      <c r="DV342" s="75"/>
      <c r="DW342" s="75"/>
      <c r="DX342" s="75">
        <v>1.1054310634161943</v>
      </c>
    </row>
    <row r="343" spans="1:128" ht="24" customHeight="1" x14ac:dyDescent="0.2">
      <c r="L343" s="68"/>
      <c r="M343" s="70"/>
      <c r="N343" s="70"/>
      <c r="O343" s="70"/>
      <c r="P343" s="70"/>
      <c r="Q343" s="70"/>
      <c r="R343" s="70"/>
      <c r="S343" s="74">
        <v>4</v>
      </c>
      <c r="T343" s="75">
        <v>2</v>
      </c>
      <c r="U343" s="75">
        <v>3</v>
      </c>
      <c r="V343" s="75">
        <v>0</v>
      </c>
      <c r="W343" s="75">
        <v>0</v>
      </c>
      <c r="X343" s="75">
        <v>1</v>
      </c>
      <c r="Y343" s="75">
        <v>4</v>
      </c>
      <c r="Z343" s="75">
        <v>2</v>
      </c>
      <c r="AA343" s="75">
        <v>3</v>
      </c>
      <c r="AB343" s="75">
        <v>0</v>
      </c>
      <c r="AC343" s="75"/>
      <c r="AD343" s="75"/>
      <c r="AE343" s="70"/>
      <c r="AF343" s="70" t="s">
        <v>3</v>
      </c>
      <c r="AG343" s="74"/>
      <c r="AH343" s="75"/>
      <c r="AI343" s="75"/>
      <c r="AJ343" s="75"/>
      <c r="AK343" s="75"/>
      <c r="AL343" s="75"/>
      <c r="AM343" s="75"/>
      <c r="AN343" s="75"/>
      <c r="AO343" s="75"/>
      <c r="AP343" s="75">
        <v>2.5997366869449685</v>
      </c>
      <c r="AQ343" s="75"/>
      <c r="AR343" s="75"/>
      <c r="AU343" s="104"/>
      <c r="BB343" s="68"/>
      <c r="BC343" s="70"/>
      <c r="BD343" s="70"/>
      <c r="BE343" s="70"/>
      <c r="BF343" s="70"/>
      <c r="BG343" s="70"/>
      <c r="BH343" s="70"/>
      <c r="BI343" s="74">
        <v>4</v>
      </c>
      <c r="BJ343" s="75">
        <v>2</v>
      </c>
      <c r="BK343" s="75">
        <v>3</v>
      </c>
      <c r="BL343" s="75">
        <v>0</v>
      </c>
      <c r="BM343" s="75">
        <v>0</v>
      </c>
      <c r="BN343" s="75">
        <v>1</v>
      </c>
      <c r="BO343" s="75">
        <v>4</v>
      </c>
      <c r="BP343" s="75">
        <v>2</v>
      </c>
      <c r="BQ343" s="75">
        <v>3</v>
      </c>
      <c r="BR343" s="75">
        <v>0</v>
      </c>
      <c r="BS343" s="75">
        <v>2</v>
      </c>
      <c r="BT343" s="75"/>
      <c r="BU343" s="70"/>
      <c r="BV343" s="70" t="s">
        <v>3</v>
      </c>
      <c r="BW343" s="74"/>
      <c r="BX343" s="75"/>
      <c r="BY343" s="75"/>
      <c r="BZ343" s="75"/>
      <c r="CA343" s="75"/>
      <c r="CB343" s="75"/>
      <c r="CC343" s="75"/>
      <c r="CD343" s="75"/>
      <c r="CE343" s="75"/>
      <c r="CF343" s="75"/>
      <c r="CG343" s="75">
        <v>2.7007247953163587</v>
      </c>
      <c r="CH343" s="75"/>
      <c r="CL343" s="104"/>
      <c r="CR343" s="68"/>
      <c r="CS343" s="70"/>
      <c r="CT343" s="70"/>
      <c r="CU343" s="70"/>
      <c r="CV343" s="70"/>
      <c r="CW343" s="70"/>
      <c r="CX343" s="70"/>
      <c r="CY343" s="74">
        <v>4</v>
      </c>
      <c r="CZ343" s="75">
        <v>2</v>
      </c>
      <c r="DA343" s="75">
        <v>3</v>
      </c>
      <c r="DB343" s="75">
        <v>0</v>
      </c>
      <c r="DC343" s="75">
        <v>0</v>
      </c>
      <c r="DD343" s="75">
        <v>1</v>
      </c>
      <c r="DE343" s="75">
        <v>4</v>
      </c>
      <c r="DF343" s="75">
        <v>2</v>
      </c>
      <c r="DG343" s="75">
        <v>3</v>
      </c>
      <c r="DH343" s="75">
        <v>0</v>
      </c>
      <c r="DI343" s="75">
        <v>2</v>
      </c>
      <c r="DJ343" s="75">
        <v>-1</v>
      </c>
      <c r="DK343" s="70"/>
      <c r="DL343" s="70" t="s">
        <v>3</v>
      </c>
      <c r="DM343" s="74"/>
      <c r="DN343" s="75"/>
      <c r="DO343" s="75"/>
      <c r="DP343" s="75"/>
      <c r="DQ343" s="75"/>
      <c r="DR343" s="75"/>
      <c r="DS343" s="75"/>
      <c r="DT343" s="75"/>
      <c r="DU343" s="75"/>
      <c r="DV343" s="75"/>
      <c r="DW343" s="75"/>
      <c r="DX343" s="75">
        <v>2.2442716927127608</v>
      </c>
    </row>
    <row r="344" spans="1:128" ht="24" customHeight="1" x14ac:dyDescent="0.2">
      <c r="L344" s="68"/>
      <c r="M344" s="70"/>
      <c r="N344" s="70"/>
      <c r="O344" s="70"/>
      <c r="P344" s="70"/>
      <c r="Q344" s="70"/>
      <c r="R344" s="70"/>
      <c r="S344" s="76">
        <v>5</v>
      </c>
      <c r="T344" s="77">
        <v>2</v>
      </c>
      <c r="U344" s="77">
        <v>5</v>
      </c>
      <c r="V344" s="77">
        <v>5</v>
      </c>
      <c r="W344" s="77">
        <v>2</v>
      </c>
      <c r="X344" s="77">
        <v>4</v>
      </c>
      <c r="Y344" s="77">
        <v>5</v>
      </c>
      <c r="Z344" s="77">
        <v>2</v>
      </c>
      <c r="AA344" s="77">
        <v>5</v>
      </c>
      <c r="AB344" s="77">
        <v>5</v>
      </c>
      <c r="AC344" s="77"/>
      <c r="AD344" s="77"/>
      <c r="AE344" s="70"/>
      <c r="AF344" s="70" t="s">
        <v>3</v>
      </c>
      <c r="AG344" s="76"/>
      <c r="AH344" s="77"/>
      <c r="AI344" s="77"/>
      <c r="AJ344" s="77"/>
      <c r="AK344" s="77"/>
      <c r="AL344" s="77"/>
      <c r="AM344" s="77"/>
      <c r="AN344" s="77"/>
      <c r="AO344" s="77"/>
      <c r="AP344" s="77">
        <v>4.9813011463793577</v>
      </c>
      <c r="AQ344" s="77"/>
      <c r="AR344" s="77"/>
      <c r="AU344" s="104"/>
      <c r="BB344" s="68"/>
      <c r="BC344" s="70"/>
      <c r="BD344" s="70"/>
      <c r="BE344" s="70"/>
      <c r="BF344" s="70"/>
      <c r="BG344" s="70"/>
      <c r="BH344" s="70"/>
      <c r="BI344" s="76">
        <v>5</v>
      </c>
      <c r="BJ344" s="77">
        <v>2</v>
      </c>
      <c r="BK344" s="77">
        <v>5</v>
      </c>
      <c r="BL344" s="77">
        <v>5</v>
      </c>
      <c r="BM344" s="77">
        <v>2</v>
      </c>
      <c r="BN344" s="77">
        <v>4</v>
      </c>
      <c r="BO344" s="77">
        <v>5</v>
      </c>
      <c r="BP344" s="77">
        <v>2</v>
      </c>
      <c r="BQ344" s="77">
        <v>5</v>
      </c>
      <c r="BR344" s="77">
        <v>5</v>
      </c>
      <c r="BS344" s="77">
        <v>4</v>
      </c>
      <c r="BT344" s="77"/>
      <c r="BU344" s="70"/>
      <c r="BV344" s="70" t="s">
        <v>3</v>
      </c>
      <c r="BW344" s="76"/>
      <c r="BX344" s="77"/>
      <c r="BY344" s="77"/>
      <c r="BZ344" s="77"/>
      <c r="CA344" s="77"/>
      <c r="CB344" s="77"/>
      <c r="CC344" s="77"/>
      <c r="CD344" s="77"/>
      <c r="CE344" s="77"/>
      <c r="CF344" s="77"/>
      <c r="CG344" s="77">
        <v>4.9423335778816098</v>
      </c>
      <c r="CH344" s="77"/>
      <c r="CL344" s="104"/>
      <c r="CR344" s="68"/>
      <c r="CS344" s="70"/>
      <c r="CT344" s="70"/>
      <c r="CU344" s="70"/>
      <c r="CV344" s="70"/>
      <c r="CW344" s="70"/>
      <c r="CX344" s="70"/>
      <c r="CY344" s="76">
        <v>5</v>
      </c>
      <c r="CZ344" s="77">
        <v>2</v>
      </c>
      <c r="DA344" s="77">
        <v>5</v>
      </c>
      <c r="DB344" s="77">
        <v>5</v>
      </c>
      <c r="DC344" s="77">
        <v>2</v>
      </c>
      <c r="DD344" s="77">
        <v>4</v>
      </c>
      <c r="DE344" s="77">
        <v>5</v>
      </c>
      <c r="DF344" s="77">
        <v>2</v>
      </c>
      <c r="DG344" s="77">
        <v>5</v>
      </c>
      <c r="DH344" s="77">
        <v>5</v>
      </c>
      <c r="DI344" s="77">
        <v>4</v>
      </c>
      <c r="DJ344" s="77">
        <v>-2</v>
      </c>
      <c r="DK344" s="70"/>
      <c r="DL344" s="70" t="s">
        <v>3</v>
      </c>
      <c r="DM344" s="76"/>
      <c r="DN344" s="77"/>
      <c r="DO344" s="77"/>
      <c r="DP344" s="77"/>
      <c r="DQ344" s="77"/>
      <c r="DR344" s="77"/>
      <c r="DS344" s="77"/>
      <c r="DT344" s="77"/>
      <c r="DU344" s="77"/>
      <c r="DV344" s="77"/>
      <c r="DW344" s="77"/>
      <c r="DX344" s="77">
        <v>4.8237988828249962</v>
      </c>
    </row>
    <row r="345" spans="1:128" ht="24" customHeight="1" x14ac:dyDescent="0.2">
      <c r="AU345" s="104"/>
      <c r="CL345" s="104"/>
    </row>
    <row r="346" spans="1:128" ht="24" customHeight="1" x14ac:dyDescent="0.2">
      <c r="AU346" s="104"/>
      <c r="CL346" s="104"/>
    </row>
    <row r="347" spans="1:128" s="103" customFormat="1" ht="48" thickBot="1" x14ac:dyDescent="0.6">
      <c r="A347" s="103" t="s">
        <v>100</v>
      </c>
    </row>
    <row r="348" spans="1:128" ht="24" customHeight="1" thickTop="1" x14ac:dyDescent="0.2"/>
    <row r="351" spans="1:128" s="102" customFormat="1" ht="33" thickBot="1" x14ac:dyDescent="0.45">
      <c r="A351" s="102" t="s">
        <v>111</v>
      </c>
    </row>
    <row r="352" spans="1:128" ht="24" customHeight="1" thickTop="1" x14ac:dyDescent="0.2"/>
    <row r="355" spans="11:32" ht="24" customHeight="1" x14ac:dyDescent="0.2">
      <c r="U355" s="1">
        <v>1</v>
      </c>
      <c r="V355" s="1">
        <v>2</v>
      </c>
      <c r="W355" s="1">
        <v>3</v>
      </c>
      <c r="X355" s="1">
        <v>4</v>
      </c>
      <c r="Y355" s="1">
        <v>5</v>
      </c>
      <c r="Z355" s="1">
        <v>6</v>
      </c>
      <c r="AA355" s="1">
        <v>7</v>
      </c>
      <c r="AB355" s="1">
        <v>8</v>
      </c>
      <c r="AC355" s="1">
        <v>9</v>
      </c>
      <c r="AD355" s="1">
        <v>10</v>
      </c>
      <c r="AE355" s="1">
        <v>11</v>
      </c>
      <c r="AF355" s="1">
        <v>12</v>
      </c>
    </row>
    <row r="356" spans="11:32" ht="24" customHeight="1" x14ac:dyDescent="0.2">
      <c r="U356" s="1"/>
    </row>
    <row r="357" spans="11:32" ht="24" customHeight="1" x14ac:dyDescent="0.2">
      <c r="U357" s="38" cm="1">
        <f t="array" aca="1" ref="U357:AF364" ca="1">_xlfn.RANDARRAY(8,12,0,3,TRUE)</f>
        <v>1</v>
      </c>
      <c r="V357" s="38">
        <f ca="1"/>
        <v>3</v>
      </c>
      <c r="W357" s="38">
        <f ca="1"/>
        <v>3</v>
      </c>
      <c r="X357" s="38">
        <f ca="1"/>
        <v>0</v>
      </c>
      <c r="Y357" s="38">
        <f ca="1"/>
        <v>1</v>
      </c>
      <c r="Z357" s="38">
        <f ca="1"/>
        <v>3</v>
      </c>
      <c r="AA357" s="38">
        <f ca="1"/>
        <v>2</v>
      </c>
      <c r="AB357" s="38">
        <f ca="1"/>
        <v>0</v>
      </c>
      <c r="AC357" s="38">
        <f ca="1"/>
        <v>3</v>
      </c>
      <c r="AD357" s="38">
        <f ca="1"/>
        <v>1</v>
      </c>
      <c r="AE357" s="38">
        <f ca="1"/>
        <v>2</v>
      </c>
      <c r="AF357" s="38">
        <f ca="1"/>
        <v>3</v>
      </c>
    </row>
    <row r="358" spans="11:32" ht="24" customHeight="1" x14ac:dyDescent="0.2">
      <c r="U358" s="39">
        <f ca="1"/>
        <v>3</v>
      </c>
      <c r="V358" s="39">
        <f ca="1"/>
        <v>0</v>
      </c>
      <c r="W358" s="39">
        <f ca="1"/>
        <v>1</v>
      </c>
      <c r="X358" s="39">
        <f ca="1"/>
        <v>0</v>
      </c>
      <c r="Y358" s="39">
        <f ca="1"/>
        <v>0</v>
      </c>
      <c r="Z358" s="39">
        <f ca="1"/>
        <v>0</v>
      </c>
      <c r="AA358" s="39">
        <f ca="1"/>
        <v>0</v>
      </c>
      <c r="AB358" s="39">
        <f ca="1"/>
        <v>0</v>
      </c>
      <c r="AC358" s="39">
        <f ca="1"/>
        <v>0</v>
      </c>
      <c r="AD358" s="39">
        <f ca="1"/>
        <v>0</v>
      </c>
      <c r="AE358" s="39">
        <f ca="1"/>
        <v>0</v>
      </c>
      <c r="AF358" s="39">
        <f ca="1"/>
        <v>1</v>
      </c>
    </row>
    <row r="359" spans="11:32" ht="24" customHeight="1" x14ac:dyDescent="0.2">
      <c r="U359" s="39">
        <f ca="1"/>
        <v>3</v>
      </c>
      <c r="V359" s="39">
        <f ca="1"/>
        <v>3</v>
      </c>
      <c r="W359" s="39">
        <f ca="1"/>
        <v>0</v>
      </c>
      <c r="X359" s="39">
        <f ca="1"/>
        <v>3</v>
      </c>
      <c r="Y359" s="39">
        <f ca="1"/>
        <v>2</v>
      </c>
      <c r="Z359" s="39">
        <f ca="1"/>
        <v>1</v>
      </c>
      <c r="AA359" s="39">
        <f ca="1"/>
        <v>0</v>
      </c>
      <c r="AB359" s="39">
        <f ca="1"/>
        <v>0</v>
      </c>
      <c r="AC359" s="39">
        <f ca="1"/>
        <v>3</v>
      </c>
      <c r="AD359" s="39">
        <f ca="1"/>
        <v>2</v>
      </c>
      <c r="AE359" s="39">
        <f ca="1"/>
        <v>1</v>
      </c>
      <c r="AF359" s="39">
        <f ca="1"/>
        <v>3</v>
      </c>
    </row>
    <row r="360" spans="11:32" ht="24" customHeight="1" x14ac:dyDescent="0.2">
      <c r="U360" s="39">
        <f ca="1"/>
        <v>0</v>
      </c>
      <c r="V360" s="39">
        <f ca="1"/>
        <v>0</v>
      </c>
      <c r="W360" s="39">
        <f ca="1"/>
        <v>2</v>
      </c>
      <c r="X360" s="39">
        <f ca="1"/>
        <v>1</v>
      </c>
      <c r="Y360" s="39">
        <f ca="1"/>
        <v>1</v>
      </c>
      <c r="Z360" s="39">
        <f ca="1"/>
        <v>1</v>
      </c>
      <c r="AA360" s="39">
        <f ca="1"/>
        <v>1</v>
      </c>
      <c r="AB360" s="39">
        <f ca="1"/>
        <v>0</v>
      </c>
      <c r="AC360" s="39">
        <f ca="1"/>
        <v>1</v>
      </c>
      <c r="AD360" s="39">
        <f ca="1"/>
        <v>3</v>
      </c>
      <c r="AE360" s="39">
        <f ca="1"/>
        <v>3</v>
      </c>
      <c r="AF360" s="39">
        <f ca="1"/>
        <v>3</v>
      </c>
    </row>
    <row r="361" spans="11:32" ht="24" customHeight="1" x14ac:dyDescent="0.2">
      <c r="U361" s="39">
        <f ca="1"/>
        <v>2</v>
      </c>
      <c r="V361" s="39">
        <f ca="1"/>
        <v>1</v>
      </c>
      <c r="W361" s="39">
        <f ca="1"/>
        <v>0</v>
      </c>
      <c r="X361" s="39">
        <f ca="1"/>
        <v>0</v>
      </c>
      <c r="Y361" s="39">
        <f ca="1"/>
        <v>0</v>
      </c>
      <c r="Z361" s="39">
        <f ca="1"/>
        <v>3</v>
      </c>
      <c r="AA361" s="39">
        <f ca="1"/>
        <v>2</v>
      </c>
      <c r="AB361" s="39">
        <f ca="1"/>
        <v>3</v>
      </c>
      <c r="AC361" s="39">
        <f ca="1"/>
        <v>2</v>
      </c>
      <c r="AD361" s="39">
        <f ca="1"/>
        <v>0</v>
      </c>
      <c r="AE361" s="39">
        <f ca="1"/>
        <v>2</v>
      </c>
      <c r="AF361" s="39">
        <f ca="1"/>
        <v>2</v>
      </c>
    </row>
    <row r="362" spans="11:32" ht="24" customHeight="1" x14ac:dyDescent="0.2">
      <c r="U362" s="39">
        <f ca="1"/>
        <v>2</v>
      </c>
      <c r="V362" s="39">
        <f ca="1"/>
        <v>3</v>
      </c>
      <c r="W362" s="39">
        <f ca="1"/>
        <v>3</v>
      </c>
      <c r="X362" s="39">
        <f ca="1"/>
        <v>3</v>
      </c>
      <c r="Y362" s="39">
        <f ca="1"/>
        <v>0</v>
      </c>
      <c r="Z362" s="39">
        <f ca="1"/>
        <v>1</v>
      </c>
      <c r="AA362" s="39">
        <f ca="1"/>
        <v>3</v>
      </c>
      <c r="AB362" s="39">
        <f ca="1"/>
        <v>1</v>
      </c>
      <c r="AC362" s="39">
        <f ca="1"/>
        <v>2</v>
      </c>
      <c r="AD362" s="39">
        <f ca="1"/>
        <v>3</v>
      </c>
      <c r="AE362" s="39">
        <f ca="1"/>
        <v>3</v>
      </c>
      <c r="AF362" s="39">
        <f ca="1"/>
        <v>0</v>
      </c>
    </row>
    <row r="363" spans="11:32" ht="24" customHeight="1" x14ac:dyDescent="0.2">
      <c r="U363" s="39">
        <f ca="1"/>
        <v>3</v>
      </c>
      <c r="V363" s="39">
        <f ca="1"/>
        <v>2</v>
      </c>
      <c r="W363" s="39">
        <f ca="1"/>
        <v>2</v>
      </c>
      <c r="X363" s="39">
        <f ca="1"/>
        <v>2</v>
      </c>
      <c r="Y363" s="39">
        <f ca="1"/>
        <v>2</v>
      </c>
      <c r="Z363" s="39">
        <f ca="1"/>
        <v>0</v>
      </c>
      <c r="AA363" s="39">
        <f ca="1"/>
        <v>1</v>
      </c>
      <c r="AB363" s="39">
        <f ca="1"/>
        <v>2</v>
      </c>
      <c r="AC363" s="39">
        <f ca="1"/>
        <v>0</v>
      </c>
      <c r="AD363" s="39">
        <f ca="1"/>
        <v>1</v>
      </c>
      <c r="AE363" s="39">
        <f ca="1"/>
        <v>2</v>
      </c>
      <c r="AF363" s="39">
        <f ca="1"/>
        <v>3</v>
      </c>
    </row>
    <row r="364" spans="11:32" ht="24" customHeight="1" x14ac:dyDescent="0.2">
      <c r="U364" s="40">
        <f ca="1"/>
        <v>2</v>
      </c>
      <c r="V364" s="40">
        <f ca="1"/>
        <v>0</v>
      </c>
      <c r="W364" s="40">
        <f ca="1"/>
        <v>1</v>
      </c>
      <c r="X364" s="40">
        <f ca="1"/>
        <v>1</v>
      </c>
      <c r="Y364" s="40">
        <f ca="1"/>
        <v>2</v>
      </c>
      <c r="Z364" s="40">
        <f ca="1"/>
        <v>0</v>
      </c>
      <c r="AA364" s="40">
        <f ca="1"/>
        <v>1</v>
      </c>
      <c r="AB364" s="40">
        <f ca="1"/>
        <v>2</v>
      </c>
      <c r="AC364" s="40">
        <f ca="1"/>
        <v>0</v>
      </c>
      <c r="AD364" s="40">
        <f ca="1"/>
        <v>0</v>
      </c>
      <c r="AE364" s="40">
        <f ca="1"/>
        <v>1</v>
      </c>
      <c r="AF364" s="40">
        <f ca="1"/>
        <v>0</v>
      </c>
    </row>
    <row r="365" spans="11:32" ht="24" customHeight="1" x14ac:dyDescent="0.2">
      <c r="U365" s="70" t="s">
        <v>0</v>
      </c>
      <c r="V365" s="70" t="s">
        <v>0</v>
      </c>
      <c r="W365" s="70" t="s">
        <v>0</v>
      </c>
      <c r="X365" s="70" t="s">
        <v>0</v>
      </c>
      <c r="Y365" s="70" t="s">
        <v>0</v>
      </c>
      <c r="Z365" s="70" t="s">
        <v>0</v>
      </c>
      <c r="AA365" s="70" t="s">
        <v>0</v>
      </c>
      <c r="AB365" s="70" t="s">
        <v>0</v>
      </c>
      <c r="AC365" s="70" t="s">
        <v>0</v>
      </c>
      <c r="AD365" s="70" t="s">
        <v>0</v>
      </c>
      <c r="AE365" s="70" t="s">
        <v>0</v>
      </c>
      <c r="AF365" s="70" t="s">
        <v>0</v>
      </c>
    </row>
    <row r="367" spans="11:32" ht="24" customHeight="1" x14ac:dyDescent="0.2">
      <c r="K367" s="83" cm="1">
        <f t="array" aca="1" ref="K367:R378" ca="1">_xlfn.RANDARRAY(12,8,-1,1)</f>
        <v>-0.70670837202539771</v>
      </c>
      <c r="L367" s="83">
        <f ca="1"/>
        <v>0.82855601959870739</v>
      </c>
      <c r="M367" s="83">
        <f ca="1"/>
        <v>0.52681480279066717</v>
      </c>
      <c r="N367" s="83">
        <f ca="1"/>
        <v>-4.7114873466653107E-2</v>
      </c>
      <c r="O367" s="83">
        <f ca="1"/>
        <v>0.56722893686538156</v>
      </c>
      <c r="P367" s="83">
        <f ca="1"/>
        <v>-0.12729957108281353</v>
      </c>
      <c r="Q367" s="83">
        <f ca="1"/>
        <v>-0.42282386646800596</v>
      </c>
      <c r="R367" s="83">
        <f ca="1"/>
        <v>0.57671249597993679</v>
      </c>
      <c r="S367" s="70" t="s">
        <v>3</v>
      </c>
      <c r="U367" s="84" cm="1">
        <f t="array" aca="1" ref="U367:AF378" ca="1">MMULT(_xlfn.ANCHORARRAY(K367),_xlfn.ANCHORARRAY(U357))</f>
        <v>4.1242162192637171</v>
      </c>
      <c r="V367" s="84">
        <f ca="1"/>
        <v>-1.1999982170232624</v>
      </c>
      <c r="W367" s="84">
        <f ca="1"/>
        <v>-2.0366327936153077</v>
      </c>
      <c r="X367" s="84">
        <f ca="1"/>
        <v>0.88249558470083267</v>
      </c>
      <c r="Y367" s="84">
        <f ca="1"/>
        <v>0.60758361911314518</v>
      </c>
      <c r="Z367" s="84">
        <f ca="1"/>
        <v>-6.6037947238847705E-2</v>
      </c>
      <c r="AA367" s="84">
        <f ca="1"/>
        <v>-0.55408382752319518</v>
      </c>
      <c r="AB367" s="84">
        <f ca="1"/>
        <v>1.8821644985371928</v>
      </c>
      <c r="AC367" s="84">
        <f ca="1"/>
        <v>0.29306315039429154</v>
      </c>
      <c r="AD367" s="84">
        <f ca="1"/>
        <v>-0.59914596656046926</v>
      </c>
      <c r="AE367" s="84">
        <f ca="1"/>
        <v>-0.54432263813384019</v>
      </c>
      <c r="AF367" s="84">
        <f ca="1"/>
        <v>1.3516965821301907E-2</v>
      </c>
    </row>
    <row r="368" spans="11:32" ht="24" customHeight="1" x14ac:dyDescent="0.2">
      <c r="K368" s="83">
        <f ca="1"/>
        <v>0.89468059464250027</v>
      </c>
      <c r="L368" s="83">
        <f ca="1"/>
        <v>-0.32411258219364569</v>
      </c>
      <c r="M368" s="83">
        <f ca="1"/>
        <v>0.58203647712248663</v>
      </c>
      <c r="N368" s="83">
        <f ca="1"/>
        <v>0.61288510786511474</v>
      </c>
      <c r="O368" s="83">
        <f ca="1"/>
        <v>0.71735573902333338</v>
      </c>
      <c r="P368" s="83">
        <f ca="1"/>
        <v>0.51708499243324701</v>
      </c>
      <c r="Q368" s="83">
        <f ca="1"/>
        <v>0.96147544508621285</v>
      </c>
      <c r="R368" s="83">
        <f ca="1"/>
        <v>-0.8982168040686318</v>
      </c>
      <c r="S368" s="70" t="s">
        <v>3</v>
      </c>
      <c r="U368" s="93">
        <f ca="1"/>
        <v>5.2253264694635586</v>
      </c>
      <c r="V368" s="93">
        <f ca="1"/>
        <v>8.6217128217904602</v>
      </c>
      <c r="W368" s="93">
        <f ca="1"/>
        <v>6.1616884808676193</v>
      </c>
      <c r="X368" s="93">
        <f ca="1"/>
        <v>4.9349836026361098</v>
      </c>
      <c r="Y368" s="93">
        <f ca="1"/>
        <v>2.7981559387877502</v>
      </c>
      <c r="Z368" s="93">
        <f ca="1"/>
        <v>6.5481155784183489</v>
      </c>
      <c r="AA368" s="93">
        <f ca="1"/>
        <v>5.4514713935141046</v>
      </c>
      <c r="AB368" s="93">
        <f ca="1"/>
        <v>2.7956694915384093</v>
      </c>
      <c r="AC368" s="93">
        <f ca="1"/>
        <v>7.5119177860732371</v>
      </c>
      <c r="AD368" s="93">
        <f ca="1"/>
        <v>6.4101392948687721</v>
      </c>
      <c r="AE368" s="93">
        <f ca="1"/>
        <v>8.2207535314530329</v>
      </c>
      <c r="AF368" s="93">
        <f ca="1"/>
        <v>10.263831770001964</v>
      </c>
    </row>
    <row r="369" spans="11:32" ht="24" customHeight="1" x14ac:dyDescent="0.2">
      <c r="K369" s="83">
        <f ca="1"/>
        <v>-0.39030855467237791</v>
      </c>
      <c r="L369" s="83">
        <f ca="1"/>
        <v>0.51217378578650896</v>
      </c>
      <c r="M369" s="83">
        <f ca="1"/>
        <v>0.71703209680739266</v>
      </c>
      <c r="N369" s="83">
        <f ca="1"/>
        <v>0.5866216949291454</v>
      </c>
      <c r="O369" s="83">
        <f ca="1"/>
        <v>-1.9181059787480859E-2</v>
      </c>
      <c r="P369" s="83">
        <f ca="1"/>
        <v>0.77335083342041422</v>
      </c>
      <c r="Q369" s="83">
        <f ca="1"/>
        <v>2.2332768940145353E-2</v>
      </c>
      <c r="R369" s="83">
        <f ca="1"/>
        <v>-0.44215342825489601</v>
      </c>
      <c r="S369" s="70" t="s">
        <v>3</v>
      </c>
      <c r="U369" s="93">
        <f ca="1"/>
        <v>3.9883400906858379</v>
      </c>
      <c r="V369" s="93">
        <f ca="1"/>
        <v>3.3257076047590965</v>
      </c>
      <c r="W369" s="93">
        <f ca="1"/>
        <v>2.4370561215143036</v>
      </c>
      <c r="X369" s="93">
        <f ca="1"/>
        <v>4.6602825952379607</v>
      </c>
      <c r="Y369" s="93">
        <f ca="1"/>
        <v>0.7907360152420515</v>
      </c>
      <c r="Z369" s="93">
        <f ca="1"/>
        <v>0.84853578177737599</v>
      </c>
      <c r="AA369" s="93">
        <f ca="1"/>
        <v>1.6678743069559199</v>
      </c>
      <c r="AB369" s="93">
        <f ca="1"/>
        <v>-0.12383366457152967</v>
      </c>
      <c r="AC369" s="93">
        <f ca="1"/>
        <v>3.0751318686000562</v>
      </c>
      <c r="AD369" s="93">
        <f ca="1"/>
        <v>5.1460059929312312</v>
      </c>
      <c r="AE369" s="93">
        <f ca="1"/>
        <v>3.5804825625617491</v>
      </c>
      <c r="AF369" s="93">
        <f ca="1"/>
        <v>3.2808456842244635</v>
      </c>
    </row>
    <row r="370" spans="11:32" ht="24" customHeight="1" x14ac:dyDescent="0.2">
      <c r="K370" s="83">
        <f ca="1"/>
        <v>0.71357254561462535</v>
      </c>
      <c r="L370" s="83">
        <f ca="1"/>
        <v>-0.3600920425472951</v>
      </c>
      <c r="M370" s="83">
        <f ca="1"/>
        <v>-0.51301049785977848</v>
      </c>
      <c r="N370" s="83">
        <f ca="1"/>
        <v>-0.56374665850076422</v>
      </c>
      <c r="O370" s="83">
        <f ca="1"/>
        <v>-0.91362208705780446</v>
      </c>
      <c r="P370" s="83">
        <f ca="1"/>
        <v>-0.1898825765566321</v>
      </c>
      <c r="Q370" s="83">
        <f ca="1"/>
        <v>0.78769744468052738</v>
      </c>
      <c r="R370" s="83">
        <f ca="1"/>
        <v>-0.3959536291832173</v>
      </c>
      <c r="S370" s="70" t="s">
        <v>3</v>
      </c>
      <c r="U370" s="93">
        <f ca="1"/>
        <v>-2.541559327160321</v>
      </c>
      <c r="V370" s="93">
        <f ca="1"/>
        <v>0.69381121589789441</v>
      </c>
      <c r="W370" s="93">
        <f ca="1"/>
        <v>1.2629258078029935</v>
      </c>
      <c r="X370" s="93">
        <f ca="1"/>
        <v>-1.4929846215721583</v>
      </c>
      <c r="Y370" s="93">
        <f ca="1"/>
        <v>-9.2707477611075673E-2</v>
      </c>
      <c r="Z370" s="93">
        <f ca="1"/>
        <v>-1.8667883572467121</v>
      </c>
      <c r="AA370" s="93">
        <f ca="1"/>
        <v>-1.1417496555597086</v>
      </c>
      <c r="AB370" s="93">
        <f ca="1"/>
        <v>-2.1472612067354251</v>
      </c>
      <c r="AC370" s="93">
        <f ca="1"/>
        <v>-2.1690698424650972</v>
      </c>
      <c r="AD370" s="93">
        <f ca="1"/>
        <v>-1.7856387105965934</v>
      </c>
      <c r="AE370" s="93">
        <f ca="1"/>
        <v>-1.9945560257404884</v>
      </c>
      <c r="AF370" s="93">
        <f ca="1"/>
        <v>-0.91379771485907435</v>
      </c>
    </row>
    <row r="371" spans="11:32" ht="24" customHeight="1" x14ac:dyDescent="0.2">
      <c r="K371" s="83">
        <f ca="1"/>
        <v>-0.98039397077084334</v>
      </c>
      <c r="L371" s="83">
        <f ca="1"/>
        <v>-0.63002247226924402</v>
      </c>
      <c r="M371" s="83">
        <f ca="1"/>
        <v>0.25420613146852</v>
      </c>
      <c r="N371" s="83">
        <f ca="1"/>
        <v>-0.1208025846436187</v>
      </c>
      <c r="O371" s="83">
        <f ca="1"/>
        <v>-0.87679968796762497</v>
      </c>
      <c r="P371" s="83">
        <f ca="1"/>
        <v>-0.58024076345968889</v>
      </c>
      <c r="Q371" s="83">
        <f ca="1"/>
        <v>-3.0304164783400811E-2</v>
      </c>
      <c r="R371" s="83">
        <f ca="1"/>
        <v>-0.80553509300675663</v>
      </c>
      <c r="S371" s="70" t="s">
        <v>3</v>
      </c>
      <c r="U371" s="93">
        <f ca="1"/>
        <v>-6.723906576391359</v>
      </c>
      <c r="V371" s="93">
        <f ca="1"/>
        <v>-4.8566938258204626</v>
      </c>
      <c r="W371" s="93">
        <f ca="1"/>
        <v>-6.4196752668216366</v>
      </c>
      <c r="X371" s="93">
        <f ca="1"/>
        <v>-1.9650499031906836</v>
      </c>
      <c r="Y371" s="93">
        <f ca="1"/>
        <v>-2.2644628080577371</v>
      </c>
      <c r="Z371" s="93">
        <f ca="1"/>
        <v>-6.0184181928501923</v>
      </c>
      <c r="AA371" s="93">
        <f ca="1"/>
        <v>-6.4117514502897794</v>
      </c>
      <c r="AB371" s="93">
        <f ca="1"/>
        <v>-4.8823183429428791</v>
      </c>
      <c r="AC371" s="93">
        <f ca="1"/>
        <v>-5.2134470054052162</v>
      </c>
      <c r="AD371" s="93">
        <f ca="1"/>
        <v>-2.6054159169271269</v>
      </c>
      <c r="AE371" s="93">
        <f ca="1"/>
        <v>-6.4294546528918977</v>
      </c>
      <c r="AF371" s="93">
        <f ca="1"/>
        <v>-5.0155056143925218</v>
      </c>
    </row>
    <row r="372" spans="11:32" ht="24" customHeight="1" x14ac:dyDescent="0.2">
      <c r="K372" s="83">
        <f ca="1"/>
        <v>0.32487064028821311</v>
      </c>
      <c r="L372" s="83">
        <f ca="1"/>
        <v>-0.47143928592225959</v>
      </c>
      <c r="M372" s="83">
        <f ca="1"/>
        <v>0.6564850216120568</v>
      </c>
      <c r="N372" s="83">
        <f ca="1"/>
        <v>-0.5261421287363548</v>
      </c>
      <c r="O372" s="83">
        <f ca="1"/>
        <v>-0.91533019585598074</v>
      </c>
      <c r="P372" s="83">
        <f ca="1"/>
        <v>0.25192550987547935</v>
      </c>
      <c r="Q372" s="83">
        <f ca="1"/>
        <v>-0.5880516639369795</v>
      </c>
      <c r="R372" s="83">
        <f ca="1"/>
        <v>0.25203827952411162</v>
      </c>
      <c r="S372" s="70" t="s">
        <v>3</v>
      </c>
      <c r="U372" s="93">
        <f ca="1"/>
        <v>-1.7068799573661133</v>
      </c>
      <c r="V372" s="93">
        <f ca="1"/>
        <v>1.6084099915973078</v>
      </c>
      <c r="W372" s="93">
        <f ca="1"/>
        <v>-0.71740014125373919</v>
      </c>
      <c r="X372" s="93">
        <f ca="1"/>
        <v>1.2750244173764065</v>
      </c>
      <c r="Y372" s="93">
        <f ca="1"/>
        <v>0.43967178595023615</v>
      </c>
      <c r="Z372" s="93">
        <f ca="1"/>
        <v>-1.3891102639521216</v>
      </c>
      <c r="AA372" s="93">
        <f ca="1"/>
        <v>-1.2872980946583199</v>
      </c>
      <c r="AB372" s="93">
        <f ca="1"/>
        <v>-3.1660918465181989</v>
      </c>
      <c r="AC372" s="93">
        <f ca="1"/>
        <v>1.0911154850034523</v>
      </c>
      <c r="AD372" s="93">
        <f ca="1"/>
        <v>0.22713916299272086</v>
      </c>
      <c r="AE372" s="93">
        <f ca="1"/>
        <v>-2.271148994455952</v>
      </c>
      <c r="AF372" s="93">
        <f ca="1"/>
        <v>-2.7006140699534145</v>
      </c>
    </row>
    <row r="373" spans="11:32" ht="24" customHeight="1" x14ac:dyDescent="0.2">
      <c r="K373" s="83">
        <f ca="1"/>
        <v>-0.1225295703456033</v>
      </c>
      <c r="L373" s="83">
        <f ca="1"/>
        <v>-6.5531631060774975E-2</v>
      </c>
      <c r="M373" s="83">
        <f ca="1"/>
        <v>0.40910764615924511</v>
      </c>
      <c r="N373" s="83">
        <f ca="1"/>
        <v>0.63231527160436274</v>
      </c>
      <c r="O373" s="83">
        <f ca="1"/>
        <v>0.20711345000741943</v>
      </c>
      <c r="P373" s="83">
        <f ca="1"/>
        <v>-0.70853129585775321</v>
      </c>
      <c r="Q373" s="83">
        <f ca="1"/>
        <v>-0.7142216628989293</v>
      </c>
      <c r="R373" s="83">
        <f ca="1"/>
        <v>-3.9709948161108066E-2</v>
      </c>
      <c r="S373" s="70" t="s">
        <v>3</v>
      </c>
      <c r="U373" s="93">
        <f ca="1"/>
        <v>-2.3167221017698645</v>
      </c>
      <c r="V373" s="93">
        <f ca="1"/>
        <v>-2.4871895359227736</v>
      </c>
      <c r="W373" s="93">
        <f ca="1"/>
        <v>-2.7622369604210855</v>
      </c>
      <c r="X373" s="93">
        <f ca="1"/>
        <v>-1.7341089514501282</v>
      </c>
      <c r="Y373" s="93">
        <f ca="1"/>
        <v>-0.17986222854282508</v>
      </c>
      <c r="Z373" s="93">
        <f ca="1"/>
        <v>0.58664326089130303</v>
      </c>
      <c r="AA373" s="93">
        <f ca="1"/>
        <v>-2.078042467705302</v>
      </c>
      <c r="AB373" s="93">
        <f ca="1"/>
        <v>-1.5950541679555696</v>
      </c>
      <c r="AC373" s="93">
        <f ca="1"/>
        <v>0.48921380734462061</v>
      </c>
      <c r="AD373" s="93">
        <f ca="1"/>
        <v>-0.24718401368621379</v>
      </c>
      <c r="AE373" s="93">
        <f ca="1"/>
        <v>-1.1185259412362605</v>
      </c>
      <c r="AF373" s="93">
        <f ca="1"/>
        <v>0.96271032251128963</v>
      </c>
    </row>
    <row r="374" spans="11:32" ht="24" customHeight="1" x14ac:dyDescent="0.2">
      <c r="K374" s="83">
        <f ca="1"/>
        <v>0.81489171384095416</v>
      </c>
      <c r="L374" s="83">
        <f ca="1"/>
        <v>-0.22207082091539521</v>
      </c>
      <c r="M374" s="83">
        <f ca="1"/>
        <v>0.70475196893675163</v>
      </c>
      <c r="N374" s="83">
        <f ca="1"/>
        <v>-0.15584832271168203</v>
      </c>
      <c r="O374" s="83">
        <f ca="1"/>
        <v>0.56659451357750434</v>
      </c>
      <c r="P374" s="83">
        <f ca="1"/>
        <v>0.95326940358387402</v>
      </c>
      <c r="Q374" s="83">
        <f ca="1"/>
        <v>-0.83037151424686706</v>
      </c>
      <c r="R374" s="83">
        <f ca="1"/>
        <v>-0.50930538677545156</v>
      </c>
      <c r="S374" s="70" t="s">
        <v>3</v>
      </c>
      <c r="U374" s="93">
        <f ca="1"/>
        <v>1.7929376759362761</v>
      </c>
      <c r="V374" s="93">
        <f ca="1"/>
        <v>6.3245907441685105</v>
      </c>
      <c r="W374" s="93">
        <f ca="1"/>
        <v>2.60066747066654</v>
      </c>
      <c r="X374" s="93">
        <f ca="1"/>
        <v>2.6481673795810092</v>
      </c>
      <c r="Y374" s="93">
        <f ca="1"/>
        <v>-0.61080647304186186</v>
      </c>
      <c r="Z374" s="93">
        <f ca="1"/>
        <v>5.6466317320643196</v>
      </c>
      <c r="AA374" s="93">
        <f ca="1"/>
        <v>4.1272554418545386</v>
      </c>
      <c r="AB374" s="93">
        <f ca="1"/>
        <v>-2.6300857728250193E-2</v>
      </c>
      <c r="AC374" s="93">
        <f ca="1"/>
        <v>7.4428105599441921</v>
      </c>
      <c r="AD374" s="93">
        <f ca="1"/>
        <v>3.7862873800841665</v>
      </c>
      <c r="AE374" s="93">
        <f ca="1"/>
        <v>3.6899392511210594</v>
      </c>
      <c r="AF374" s="93">
        <f ca="1"/>
        <v>2.5113897436970829</v>
      </c>
    </row>
    <row r="375" spans="11:32" ht="24" customHeight="1" x14ac:dyDescent="0.2">
      <c r="K375" s="83">
        <f ca="1"/>
        <v>0.99700948309819393</v>
      </c>
      <c r="L375" s="83">
        <f ca="1"/>
        <v>0.4635918751593584</v>
      </c>
      <c r="M375" s="83">
        <f ca="1"/>
        <v>-0.71428791483924337</v>
      </c>
      <c r="N375" s="83">
        <f ca="1"/>
        <v>-0.51126886851324316</v>
      </c>
      <c r="O375" s="83">
        <f ca="1"/>
        <v>-0.23397098625884838</v>
      </c>
      <c r="P375" s="83">
        <f ca="1"/>
        <v>0.86626918291008725</v>
      </c>
      <c r="Q375" s="83">
        <f ca="1"/>
        <v>-0.54220267154302726</v>
      </c>
      <c r="R375" s="83">
        <f ca="1"/>
        <v>-0.84335326017181012</v>
      </c>
      <c r="S375" s="70" t="s">
        <v>3</v>
      </c>
      <c r="U375" s="93">
        <f ca="1"/>
        <v>-1.8037967776116857</v>
      </c>
      <c r="V375" s="93">
        <f ca="1"/>
        <v>2.128595924162211</v>
      </c>
      <c r="W375" s="93">
        <f ca="1"/>
        <v>3.1031315328998508</v>
      </c>
      <c r="X375" s="93">
        <f ca="1"/>
        <v>-1.9830836675585759</v>
      </c>
      <c r="Y375" s="93">
        <f ca="1"/>
        <v>-3.7139470785232107</v>
      </c>
      <c r="Z375" s="93">
        <f ca="1"/>
        <v>1.9298278900756378</v>
      </c>
      <c r="AA375" s="93">
        <f ca="1"/>
        <v>2.2280597421808732</v>
      </c>
      <c r="AB375" s="93">
        <f ca="1"/>
        <v>-2.6067556392961326</v>
      </c>
      <c r="AC375" s="93">
        <f ca="1"/>
        <v>1.6014922295660863</v>
      </c>
      <c r="AD375" s="93">
        <f ca="1"/>
        <v>9.1231925067212449E-2</v>
      </c>
      <c r="AE375" s="93">
        <f ca="1"/>
        <v>-5.0968581227884391E-2</v>
      </c>
      <c r="AF375" s="93">
        <f ca="1"/>
        <v>-2.3166000127502979</v>
      </c>
    </row>
    <row r="376" spans="11:32" ht="24" customHeight="1" x14ac:dyDescent="0.2">
      <c r="K376" s="83">
        <f ca="1"/>
        <v>-0.93897121986218779</v>
      </c>
      <c r="L376" s="83">
        <f ca="1"/>
        <v>0.17576291060802385</v>
      </c>
      <c r="M376" s="83">
        <f ca="1"/>
        <v>-0.35275459715063184</v>
      </c>
      <c r="N376" s="83">
        <f ca="1"/>
        <v>-0.7610023985255383</v>
      </c>
      <c r="O376" s="83">
        <f ca="1"/>
        <v>-0.43787777633483005</v>
      </c>
      <c r="P376" s="83">
        <f ca="1"/>
        <v>-0.16769350580353004</v>
      </c>
      <c r="Q376" s="83">
        <f ca="1"/>
        <v>0.63443353513817691</v>
      </c>
      <c r="R376" s="83">
        <f ca="1"/>
        <v>0.27005179146085623</v>
      </c>
      <c r="S376" s="70" t="s">
        <v>3</v>
      </c>
      <c r="U376" s="93">
        <f ca="1"/>
        <v>-0.23768465543048878</v>
      </c>
      <c r="V376" s="93">
        <f ca="1"/>
        <v>-3.5472686745075244</v>
      </c>
      <c r="W376" s="93">
        <f ca="1"/>
        <v>-3.1273172017029953</v>
      </c>
      <c r="X376" s="93">
        <f ca="1"/>
        <v>-0.78342784565081414</v>
      </c>
      <c r="Y376" s="93">
        <f ca="1"/>
        <v>-0.59651215949092373</v>
      </c>
      <c r="Z376" s="93">
        <f ca="1"/>
        <v>-5.411997490070755</v>
      </c>
      <c r="AA376" s="93">
        <f ca="1"/>
        <v>-3.1132955817311307</v>
      </c>
      <c r="AB376" s="93">
        <f ca="1"/>
        <v>0.32764381839004608</v>
      </c>
      <c r="AC376" s="93">
        <f ca="1"/>
        <v>-5.8473224138407174</v>
      </c>
      <c r="AD376" s="93">
        <f ca="1"/>
        <v>-3.7961345920124803</v>
      </c>
      <c r="AE376" s="93">
        <f ca="1"/>
        <v>-4.3536214407946616</v>
      </c>
      <c r="AF376" s="93">
        <f ca="1"/>
        <v>-4.9548766832621798</v>
      </c>
    </row>
    <row r="377" spans="11:32" ht="24" customHeight="1" x14ac:dyDescent="0.2">
      <c r="K377" s="83">
        <f ca="1"/>
        <v>-0.47577375565874069</v>
      </c>
      <c r="L377" s="83">
        <f ca="1"/>
        <v>-0.17568545840672511</v>
      </c>
      <c r="M377" s="83">
        <f ca="1"/>
        <v>0.47162785060077472</v>
      </c>
      <c r="N377" s="83">
        <f ca="1"/>
        <v>0.97291394925545838</v>
      </c>
      <c r="O377" s="83">
        <f ca="1"/>
        <v>0.67262790363634251</v>
      </c>
      <c r="P377" s="83">
        <f ca="1"/>
        <v>0.34740565754954256</v>
      </c>
      <c r="Q377" s="83">
        <f ca="1"/>
        <v>-0.4173428351477495</v>
      </c>
      <c r="R377" s="83">
        <f ca="1"/>
        <v>0.24268407577002904</v>
      </c>
      <c r="S377" s="70" t="s">
        <v>3</v>
      </c>
      <c r="U377" s="93">
        <f ca="1"/>
        <v>1.6854601893919881</v>
      </c>
      <c r="V377" s="93">
        <f ca="1"/>
        <v>0.86772149081557326</v>
      </c>
      <c r="W377" s="93">
        <f ca="1"/>
        <v>0.79303655125112726</v>
      </c>
      <c r="X377" s="93">
        <f ca="1"/>
        <v>2.8380128791809405</v>
      </c>
      <c r="Y377" s="93">
        <f ca="1"/>
        <v>1.0910783760428262</v>
      </c>
      <c r="Z377" s="93">
        <f ca="1"/>
        <v>2.3825099013385809</v>
      </c>
      <c r="AA377" s="93">
        <f ca="1"/>
        <v>2.2341804584815694</v>
      </c>
      <c r="AB377" s="93">
        <f ca="1"/>
        <v>2.0159718497031291</v>
      </c>
      <c r="AC377" s="93">
        <f ca="1"/>
        <v>3.0005433564533304</v>
      </c>
      <c r="AD377" s="93">
        <f ca="1"/>
        <v>4.0110979308100614</v>
      </c>
      <c r="AE377" s="93">
        <f ca="1"/>
        <v>4.2342933724455101</v>
      </c>
      <c r="AF377" s="93">
        <f ca="1"/>
        <v>2.8238459760151891</v>
      </c>
    </row>
    <row r="378" spans="11:32" ht="24" customHeight="1" x14ac:dyDescent="0.2">
      <c r="K378" s="83">
        <f ca="1"/>
        <v>-0.76086338151584565</v>
      </c>
      <c r="L378" s="83">
        <f ca="1"/>
        <v>3.499152326956767E-2</v>
      </c>
      <c r="M378" s="83">
        <f ca="1"/>
        <v>0.34325557137706553</v>
      </c>
      <c r="N378" s="83">
        <f ca="1"/>
        <v>-0.25317595927211278</v>
      </c>
      <c r="O378" s="83">
        <f ca="1"/>
        <v>0.87462269674683668</v>
      </c>
      <c r="P378" s="83">
        <f ca="1"/>
        <v>-0.63309577731560673</v>
      </c>
      <c r="Q378" s="83">
        <f ca="1"/>
        <v>-0.15191245658984265</v>
      </c>
      <c r="R378" s="83">
        <f ca="1"/>
        <v>0.88532028887696468</v>
      </c>
      <c r="S378" s="70" t="s">
        <v>3</v>
      </c>
      <c r="U378" s="85">
        <f ca="1"/>
        <v>2.1718349492709152</v>
      </c>
      <c r="V378" s="85">
        <f ca="1"/>
        <v>-2.5813129787960092</v>
      </c>
      <c r="W378" s="85">
        <f ca="1"/>
        <v>-4.0717424960717352</v>
      </c>
      <c r="X378" s="85">
        <f ca="1"/>
        <v>-0.54120120139045702</v>
      </c>
      <c r="Y378" s="85">
        <f ca="1"/>
        <v>1.1392874665404167</v>
      </c>
      <c r="Z378" s="85">
        <f ca="1"/>
        <v>-0.20173821951768089</v>
      </c>
      <c r="AA378" s="85">
        <f ca="1"/>
        <v>-1.1915368284698289</v>
      </c>
      <c r="AB378" s="85">
        <f ca="1"/>
        <v>3.4575879774991476</v>
      </c>
      <c r="AC378" s="85">
        <f ca="1"/>
        <v>-1.0229455508259933</v>
      </c>
      <c r="AD378" s="85">
        <f ca="1"/>
        <v>-2.8850799051147158</v>
      </c>
      <c r="AE378" s="85">
        <f ca="1"/>
        <v>-1.5065456322268314</v>
      </c>
      <c r="AF378" s="85">
        <f ca="1"/>
        <v>-0.68385176123896585</v>
      </c>
    </row>
    <row r="380" spans="11:32" ht="24" customHeight="1" x14ac:dyDescent="0.2">
      <c r="S380" s="70" t="s">
        <v>110</v>
      </c>
      <c r="U380" s="84" cm="1">
        <f t="array" aca="1" ref="U380:AF391" ca="1">_xlfn.MAP(_xlfn.ANCHORARRAY(U367), _xlfn.LAMBDA(_xlpm.x,MAX(_xlpm.x,0)))</f>
        <v>4.1242162192637171</v>
      </c>
      <c r="V380" s="84">
        <f ca="1"/>
        <v>0</v>
      </c>
      <c r="W380" s="84">
        <f ca="1"/>
        <v>0</v>
      </c>
      <c r="X380" s="84">
        <f ca="1"/>
        <v>0.88249558470083267</v>
      </c>
      <c r="Y380" s="84">
        <f ca="1"/>
        <v>0.60758361911314518</v>
      </c>
      <c r="Z380" s="84">
        <f ca="1"/>
        <v>0</v>
      </c>
      <c r="AA380" s="84">
        <f ca="1"/>
        <v>0</v>
      </c>
      <c r="AB380" s="84">
        <f ca="1"/>
        <v>1.8821644985371928</v>
      </c>
      <c r="AC380" s="84">
        <f ca="1"/>
        <v>0.29306315039429154</v>
      </c>
      <c r="AD380" s="84">
        <f ca="1"/>
        <v>0</v>
      </c>
      <c r="AE380" s="84">
        <f ca="1"/>
        <v>0</v>
      </c>
      <c r="AF380" s="84">
        <f ca="1"/>
        <v>1.3516965821301907E-2</v>
      </c>
    </row>
    <row r="381" spans="11:32" ht="24" customHeight="1" x14ac:dyDescent="0.2">
      <c r="U381" s="93">
        <f ca="1"/>
        <v>5.2253264694635586</v>
      </c>
      <c r="V381" s="93">
        <f ca="1"/>
        <v>8.6217128217904602</v>
      </c>
      <c r="W381" s="93">
        <f ca="1"/>
        <v>6.1616884808676193</v>
      </c>
      <c r="X381" s="93">
        <f ca="1"/>
        <v>4.9349836026361098</v>
      </c>
      <c r="Y381" s="93">
        <f ca="1"/>
        <v>2.7981559387877502</v>
      </c>
      <c r="Z381" s="93">
        <f ca="1"/>
        <v>6.5481155784183489</v>
      </c>
      <c r="AA381" s="93">
        <f ca="1"/>
        <v>5.4514713935141046</v>
      </c>
      <c r="AB381" s="93">
        <f ca="1"/>
        <v>2.7956694915384093</v>
      </c>
      <c r="AC381" s="93">
        <f ca="1"/>
        <v>7.5119177860732371</v>
      </c>
      <c r="AD381" s="93">
        <f ca="1"/>
        <v>6.4101392948687721</v>
      </c>
      <c r="AE381" s="93">
        <f ca="1"/>
        <v>8.2207535314530329</v>
      </c>
      <c r="AF381" s="93">
        <f ca="1"/>
        <v>10.263831770001964</v>
      </c>
    </row>
    <row r="382" spans="11:32" ht="24" customHeight="1" x14ac:dyDescent="0.2">
      <c r="U382" s="93">
        <f ca="1"/>
        <v>3.9883400906858379</v>
      </c>
      <c r="V382" s="93">
        <f ca="1"/>
        <v>3.3257076047590965</v>
      </c>
      <c r="W382" s="93">
        <f ca="1"/>
        <v>2.4370561215143036</v>
      </c>
      <c r="X382" s="93">
        <f ca="1"/>
        <v>4.6602825952379607</v>
      </c>
      <c r="Y382" s="93">
        <f ca="1"/>
        <v>0.7907360152420515</v>
      </c>
      <c r="Z382" s="93">
        <f ca="1"/>
        <v>0.84853578177737599</v>
      </c>
      <c r="AA382" s="93">
        <f ca="1"/>
        <v>1.6678743069559199</v>
      </c>
      <c r="AB382" s="93">
        <f ca="1"/>
        <v>0</v>
      </c>
      <c r="AC382" s="93">
        <f ca="1"/>
        <v>3.0751318686000562</v>
      </c>
      <c r="AD382" s="93">
        <f ca="1"/>
        <v>5.1460059929312312</v>
      </c>
      <c r="AE382" s="93">
        <f ca="1"/>
        <v>3.5804825625617491</v>
      </c>
      <c r="AF382" s="93">
        <f ca="1"/>
        <v>3.2808456842244635</v>
      </c>
    </row>
    <row r="383" spans="11:32" ht="24" customHeight="1" x14ac:dyDescent="0.2">
      <c r="U383" s="93">
        <f ca="1"/>
        <v>0</v>
      </c>
      <c r="V383" s="93">
        <f ca="1"/>
        <v>0.69381121589789441</v>
      </c>
      <c r="W383" s="93">
        <f ca="1"/>
        <v>1.2629258078029935</v>
      </c>
      <c r="X383" s="93">
        <f ca="1"/>
        <v>0</v>
      </c>
      <c r="Y383" s="93">
        <f ca="1"/>
        <v>0</v>
      </c>
      <c r="Z383" s="93">
        <f ca="1"/>
        <v>0</v>
      </c>
      <c r="AA383" s="93">
        <f ca="1"/>
        <v>0</v>
      </c>
      <c r="AB383" s="93">
        <f ca="1"/>
        <v>0</v>
      </c>
      <c r="AC383" s="93">
        <f ca="1"/>
        <v>0</v>
      </c>
      <c r="AD383" s="93">
        <f ca="1"/>
        <v>0</v>
      </c>
      <c r="AE383" s="93">
        <f ca="1"/>
        <v>0</v>
      </c>
      <c r="AF383" s="93">
        <f ca="1"/>
        <v>0</v>
      </c>
    </row>
    <row r="384" spans="11:32" ht="24" customHeight="1" x14ac:dyDescent="0.2">
      <c r="U384" s="93">
        <f ca="1"/>
        <v>0</v>
      </c>
      <c r="V384" s="93">
        <f ca="1"/>
        <v>0</v>
      </c>
      <c r="W384" s="93">
        <f ca="1"/>
        <v>0</v>
      </c>
      <c r="X384" s="93">
        <f ca="1"/>
        <v>0</v>
      </c>
      <c r="Y384" s="93">
        <f ca="1"/>
        <v>0</v>
      </c>
      <c r="Z384" s="93">
        <f ca="1"/>
        <v>0</v>
      </c>
      <c r="AA384" s="93">
        <f ca="1"/>
        <v>0</v>
      </c>
      <c r="AB384" s="93">
        <f ca="1"/>
        <v>0</v>
      </c>
      <c r="AC384" s="93">
        <f ca="1"/>
        <v>0</v>
      </c>
      <c r="AD384" s="93">
        <f ca="1"/>
        <v>0</v>
      </c>
      <c r="AE384" s="93">
        <f ca="1"/>
        <v>0</v>
      </c>
      <c r="AF384" s="93">
        <f ca="1"/>
        <v>0</v>
      </c>
    </row>
    <row r="385" spans="7:32" ht="24" customHeight="1" x14ac:dyDescent="0.2">
      <c r="U385" s="93">
        <f ca="1"/>
        <v>0</v>
      </c>
      <c r="V385" s="93">
        <f ca="1"/>
        <v>1.6084099915973078</v>
      </c>
      <c r="W385" s="93">
        <f ca="1"/>
        <v>0</v>
      </c>
      <c r="X385" s="93">
        <f ca="1"/>
        <v>1.2750244173764065</v>
      </c>
      <c r="Y385" s="93">
        <f ca="1"/>
        <v>0.43967178595023615</v>
      </c>
      <c r="Z385" s="93">
        <f ca="1"/>
        <v>0</v>
      </c>
      <c r="AA385" s="93">
        <f ca="1"/>
        <v>0</v>
      </c>
      <c r="AB385" s="93">
        <f ca="1"/>
        <v>0</v>
      </c>
      <c r="AC385" s="93">
        <f ca="1"/>
        <v>1.0911154850034523</v>
      </c>
      <c r="AD385" s="93">
        <f ca="1"/>
        <v>0.22713916299272086</v>
      </c>
      <c r="AE385" s="93">
        <f ca="1"/>
        <v>0</v>
      </c>
      <c r="AF385" s="93">
        <f ca="1"/>
        <v>0</v>
      </c>
    </row>
    <row r="386" spans="7:32" ht="24" customHeight="1" x14ac:dyDescent="0.2">
      <c r="U386" s="93">
        <f ca="1"/>
        <v>0</v>
      </c>
      <c r="V386" s="93">
        <f ca="1"/>
        <v>0</v>
      </c>
      <c r="W386" s="93">
        <f ca="1"/>
        <v>0</v>
      </c>
      <c r="X386" s="93">
        <f ca="1"/>
        <v>0</v>
      </c>
      <c r="Y386" s="93">
        <f ca="1"/>
        <v>0</v>
      </c>
      <c r="Z386" s="93">
        <f ca="1"/>
        <v>0.58664326089130303</v>
      </c>
      <c r="AA386" s="93">
        <f ca="1"/>
        <v>0</v>
      </c>
      <c r="AB386" s="93">
        <f ca="1"/>
        <v>0</v>
      </c>
      <c r="AC386" s="93">
        <f ca="1"/>
        <v>0.48921380734462061</v>
      </c>
      <c r="AD386" s="93">
        <f ca="1"/>
        <v>0</v>
      </c>
      <c r="AE386" s="93">
        <f ca="1"/>
        <v>0</v>
      </c>
      <c r="AF386" s="93">
        <f ca="1"/>
        <v>0.96271032251128963</v>
      </c>
    </row>
    <row r="387" spans="7:32" ht="24" customHeight="1" x14ac:dyDescent="0.2">
      <c r="U387" s="93">
        <f ca="1"/>
        <v>1.7929376759362761</v>
      </c>
      <c r="V387" s="93">
        <f ca="1"/>
        <v>6.3245907441685105</v>
      </c>
      <c r="W387" s="93">
        <f ca="1"/>
        <v>2.60066747066654</v>
      </c>
      <c r="X387" s="93">
        <f ca="1"/>
        <v>2.6481673795810092</v>
      </c>
      <c r="Y387" s="93">
        <f ca="1"/>
        <v>0</v>
      </c>
      <c r="Z387" s="93">
        <f ca="1"/>
        <v>5.6466317320643196</v>
      </c>
      <c r="AA387" s="93">
        <f ca="1"/>
        <v>4.1272554418545386</v>
      </c>
      <c r="AB387" s="93">
        <f ca="1"/>
        <v>0</v>
      </c>
      <c r="AC387" s="93">
        <f ca="1"/>
        <v>7.4428105599441921</v>
      </c>
      <c r="AD387" s="93">
        <f ca="1"/>
        <v>3.7862873800841665</v>
      </c>
      <c r="AE387" s="93">
        <f ca="1"/>
        <v>3.6899392511210594</v>
      </c>
      <c r="AF387" s="93">
        <f ca="1"/>
        <v>2.5113897436970829</v>
      </c>
    </row>
    <row r="388" spans="7:32" ht="24" customHeight="1" x14ac:dyDescent="0.2">
      <c r="U388" s="93">
        <f ca="1"/>
        <v>0</v>
      </c>
      <c r="V388" s="93">
        <f ca="1"/>
        <v>2.128595924162211</v>
      </c>
      <c r="W388" s="93">
        <f ca="1"/>
        <v>3.1031315328998508</v>
      </c>
      <c r="X388" s="93">
        <f ca="1"/>
        <v>0</v>
      </c>
      <c r="Y388" s="93">
        <f ca="1"/>
        <v>0</v>
      </c>
      <c r="Z388" s="93">
        <f ca="1"/>
        <v>1.9298278900756378</v>
      </c>
      <c r="AA388" s="93">
        <f ca="1"/>
        <v>2.2280597421808732</v>
      </c>
      <c r="AB388" s="93">
        <f ca="1"/>
        <v>0</v>
      </c>
      <c r="AC388" s="93">
        <f ca="1"/>
        <v>1.6014922295660863</v>
      </c>
      <c r="AD388" s="93">
        <f ca="1"/>
        <v>9.1231925067212449E-2</v>
      </c>
      <c r="AE388" s="93">
        <f ca="1"/>
        <v>0</v>
      </c>
      <c r="AF388" s="93">
        <f ca="1"/>
        <v>0</v>
      </c>
    </row>
    <row r="389" spans="7:32" ht="24" customHeight="1" x14ac:dyDescent="0.2">
      <c r="U389" s="93">
        <f ca="1"/>
        <v>0</v>
      </c>
      <c r="V389" s="93">
        <f ca="1"/>
        <v>0</v>
      </c>
      <c r="W389" s="93">
        <f ca="1"/>
        <v>0</v>
      </c>
      <c r="X389" s="93">
        <f ca="1"/>
        <v>0</v>
      </c>
      <c r="Y389" s="93">
        <f ca="1"/>
        <v>0</v>
      </c>
      <c r="Z389" s="93">
        <f ca="1"/>
        <v>0</v>
      </c>
      <c r="AA389" s="93">
        <f ca="1"/>
        <v>0</v>
      </c>
      <c r="AB389" s="93">
        <f ca="1"/>
        <v>0.32764381839004608</v>
      </c>
      <c r="AC389" s="93">
        <f ca="1"/>
        <v>0</v>
      </c>
      <c r="AD389" s="93">
        <f ca="1"/>
        <v>0</v>
      </c>
      <c r="AE389" s="93">
        <f ca="1"/>
        <v>0</v>
      </c>
      <c r="AF389" s="93">
        <f ca="1"/>
        <v>0</v>
      </c>
    </row>
    <row r="390" spans="7:32" ht="24" customHeight="1" x14ac:dyDescent="0.2">
      <c r="U390" s="93">
        <f ca="1"/>
        <v>1.6854601893919881</v>
      </c>
      <c r="V390" s="93">
        <f ca="1"/>
        <v>0.86772149081557326</v>
      </c>
      <c r="W390" s="93">
        <f ca="1"/>
        <v>0.79303655125112726</v>
      </c>
      <c r="X390" s="93">
        <f ca="1"/>
        <v>2.8380128791809405</v>
      </c>
      <c r="Y390" s="93">
        <f ca="1"/>
        <v>1.0910783760428262</v>
      </c>
      <c r="Z390" s="93">
        <f ca="1"/>
        <v>2.3825099013385809</v>
      </c>
      <c r="AA390" s="93">
        <f ca="1"/>
        <v>2.2341804584815694</v>
      </c>
      <c r="AB390" s="93">
        <f ca="1"/>
        <v>2.0159718497031291</v>
      </c>
      <c r="AC390" s="93">
        <f ca="1"/>
        <v>3.0005433564533304</v>
      </c>
      <c r="AD390" s="93">
        <f ca="1"/>
        <v>4.0110979308100614</v>
      </c>
      <c r="AE390" s="93">
        <f ca="1"/>
        <v>4.2342933724455101</v>
      </c>
      <c r="AF390" s="93">
        <f ca="1"/>
        <v>2.8238459760151891</v>
      </c>
    </row>
    <row r="391" spans="7:32" ht="24" customHeight="1" x14ac:dyDescent="0.2">
      <c r="U391" s="85">
        <f ca="1"/>
        <v>2.1718349492709152</v>
      </c>
      <c r="V391" s="85">
        <f ca="1"/>
        <v>0</v>
      </c>
      <c r="W391" s="85">
        <f ca="1"/>
        <v>0</v>
      </c>
      <c r="X391" s="85">
        <f ca="1"/>
        <v>0</v>
      </c>
      <c r="Y391" s="85">
        <f ca="1"/>
        <v>1.1392874665404167</v>
      </c>
      <c r="Z391" s="85">
        <f ca="1"/>
        <v>0</v>
      </c>
      <c r="AA391" s="85">
        <f ca="1"/>
        <v>0</v>
      </c>
      <c r="AB391" s="85">
        <f ca="1"/>
        <v>3.4575879774991476</v>
      </c>
      <c r="AC391" s="85">
        <f ca="1"/>
        <v>0</v>
      </c>
      <c r="AD391" s="85">
        <f ca="1"/>
        <v>0</v>
      </c>
      <c r="AE391" s="85">
        <f ca="1"/>
        <v>0</v>
      </c>
      <c r="AF391" s="85">
        <f ca="1"/>
        <v>0</v>
      </c>
    </row>
    <row r="392" spans="7:32" ht="24" customHeight="1" x14ac:dyDescent="0.2">
      <c r="U392" s="70" t="s">
        <v>0</v>
      </c>
      <c r="V392" s="70" t="s">
        <v>0</v>
      </c>
      <c r="W392" s="70" t="s">
        <v>0</v>
      </c>
      <c r="X392" s="70" t="s">
        <v>0</v>
      </c>
      <c r="Y392" s="70" t="s">
        <v>0</v>
      </c>
      <c r="Z392" s="70" t="s">
        <v>0</v>
      </c>
      <c r="AA392" s="70" t="s">
        <v>0</v>
      </c>
      <c r="AB392" s="70" t="s">
        <v>0</v>
      </c>
      <c r="AC392" s="70" t="s">
        <v>0</v>
      </c>
      <c r="AD392" s="70" t="s">
        <v>0</v>
      </c>
      <c r="AE392" s="70" t="s">
        <v>0</v>
      </c>
      <c r="AF392" s="70" t="s">
        <v>0</v>
      </c>
    </row>
    <row r="394" spans="7:32" ht="24" customHeight="1" x14ac:dyDescent="0.2">
      <c r="G394" s="83" cm="1">
        <f t="array" aca="1" ref="G394:R401" ca="1">_xlfn.RANDARRAY(8,12)</f>
        <v>0.66744479436122139</v>
      </c>
      <c r="H394" s="83">
        <f ca="1"/>
        <v>0.78593396026603979</v>
      </c>
      <c r="I394" s="83">
        <f ca="1"/>
        <v>0.47346093954305069</v>
      </c>
      <c r="J394" s="83">
        <f ca="1"/>
        <v>0.68121382118846707</v>
      </c>
      <c r="K394" s="83">
        <f ca="1"/>
        <v>0.84912690349258169</v>
      </c>
      <c r="L394" s="83">
        <f ca="1"/>
        <v>0.27223284736769049</v>
      </c>
      <c r="M394" s="83">
        <f ca="1"/>
        <v>4.9340156841134686E-2</v>
      </c>
      <c r="N394" s="83">
        <f ca="1"/>
        <v>0.83708277077659665</v>
      </c>
      <c r="O394" s="83">
        <f ca="1"/>
        <v>0.89604484354884106</v>
      </c>
      <c r="P394" s="83">
        <f ca="1"/>
        <v>0.13554971063774301</v>
      </c>
      <c r="Q394" s="83">
        <f ca="1"/>
        <v>0.9395178987507613</v>
      </c>
      <c r="R394" s="83">
        <f ca="1"/>
        <v>0.43704280010840657</v>
      </c>
      <c r="S394" s="70" t="s">
        <v>3</v>
      </c>
      <c r="U394" s="84" cm="1">
        <f t="array" aca="1" ref="U394:AF401" ca="1">MMULT(_xlfn.ANCHORARRAY(G394),_xlfn.ANCHORARRAY(U380))</f>
        <v>12.781313499520248</v>
      </c>
      <c r="V394" s="84">
        <f ca="1"/>
        <v>17.277948588566527</v>
      </c>
      <c r="W394" s="84">
        <f ca="1"/>
        <v>12.559444601503083</v>
      </c>
      <c r="X394" s="84">
        <f ca="1"/>
        <v>11.904252778861846</v>
      </c>
      <c r="Y394" s="84">
        <f ca="1"/>
        <v>4.6217750687704999</v>
      </c>
      <c r="Z394" s="84">
        <f ca="1"/>
        <v>14.271401189733444</v>
      </c>
      <c r="AA394" s="84">
        <f ca="1"/>
        <v>12.624518231845565</v>
      </c>
      <c r="AB394" s="84">
        <f ca="1"/>
        <v>6.9030200840160507</v>
      </c>
      <c r="AC394" s="84">
        <f ca="1"/>
        <v>18.360926483485287</v>
      </c>
      <c r="AD394" s="84">
        <f ca="1"/>
        <v>14.555895862009805</v>
      </c>
      <c r="AE394" s="84">
        <f ca="1"/>
        <v>15.223167001733925</v>
      </c>
      <c r="AF394" s="84">
        <f ca="1"/>
        <v>14.431863260364455</v>
      </c>
    </row>
    <row r="395" spans="7:32" ht="24" customHeight="1" x14ac:dyDescent="0.2">
      <c r="G395" s="83">
        <f ca="1"/>
        <v>0.98518916011405433</v>
      </c>
      <c r="H395" s="83">
        <f ca="1"/>
        <v>0.51579663321546665</v>
      </c>
      <c r="I395" s="83">
        <f ca="1"/>
        <v>0.75505426772246764</v>
      </c>
      <c r="J395" s="83">
        <f ca="1"/>
        <v>0.53167563318128663</v>
      </c>
      <c r="K395" s="83">
        <f ca="1"/>
        <v>0.10446324520989547</v>
      </c>
      <c r="L395" s="83">
        <f ca="1"/>
        <v>0.65312931798432938</v>
      </c>
      <c r="M395" s="83">
        <f ca="1"/>
        <v>6.6879335441133669E-2</v>
      </c>
      <c r="N395" s="83">
        <f ca="1"/>
        <v>0.83632960221453656</v>
      </c>
      <c r="O395" s="83">
        <f ca="1"/>
        <v>0.70249352632531714</v>
      </c>
      <c r="P395" s="83">
        <f ca="1"/>
        <v>0.78366257998688615</v>
      </c>
      <c r="Q395" s="83">
        <f ca="1"/>
        <v>0.18113386944186249</v>
      </c>
      <c r="R395" s="83">
        <f ca="1"/>
        <v>0.79052320183698277</v>
      </c>
      <c r="S395" s="70" t="s">
        <v>3</v>
      </c>
      <c r="U395" s="93">
        <f ca="1"/>
        <v>13.291418817352234</v>
      </c>
      <c r="V395" s="93">
        <f ca="1"/>
        <v>15.319463473928369</v>
      </c>
      <c r="W395" s="93">
        <f ca="1"/>
        <v>10.188345460677107</v>
      </c>
      <c r="X395" s="93">
        <f ca="1"/>
        <v>10.495196127064974</v>
      </c>
      <c r="Y395" s="93">
        <f ca="1"/>
        <v>4.0243397684759756</v>
      </c>
      <c r="Z395" s="93">
        <f ca="1"/>
        <v>10.567110951472111</v>
      </c>
      <c r="AA395" s="93">
        <f ca="1"/>
        <v>9.4928154028849914</v>
      </c>
      <c r="AB395" s="93">
        <f ca="1"/>
        <v>6.6515114732936329</v>
      </c>
      <c r="AC395" s="93">
        <f ca="1"/>
        <v>15.123774537396626</v>
      </c>
      <c r="AD395" s="93">
        <f ca="1"/>
        <v>11.297413044164065</v>
      </c>
      <c r="AE395" s="93">
        <f ca="1"/>
        <v>10.796675002374727</v>
      </c>
      <c r="AF395" s="93">
        <f ca="1"/>
        <v>10.460812334961442</v>
      </c>
    </row>
    <row r="396" spans="7:32" ht="24" customHeight="1" x14ac:dyDescent="0.2">
      <c r="G396" s="83">
        <f ca="1"/>
        <v>0.25972380828735231</v>
      </c>
      <c r="H396" s="83">
        <f ca="1"/>
        <v>0.61444719758453159</v>
      </c>
      <c r="I396" s="83">
        <f ca="1"/>
        <v>0.64883838229548418</v>
      </c>
      <c r="J396" s="83">
        <f ca="1"/>
        <v>0.46359710633227902</v>
      </c>
      <c r="K396" s="83">
        <f ca="1"/>
        <v>5.5431495034374834E-4</v>
      </c>
      <c r="L396" s="83">
        <f ca="1"/>
        <v>0.98516656006244174</v>
      </c>
      <c r="M396" s="83">
        <f ca="1"/>
        <v>0.19676160515163543</v>
      </c>
      <c r="N396" s="83">
        <f ca="1"/>
        <v>0.77759522991799335</v>
      </c>
      <c r="O396" s="83">
        <f ca="1"/>
        <v>9.0324030866010041E-2</v>
      </c>
      <c r="P396" s="83">
        <f ca="1"/>
        <v>0.57332714491171477</v>
      </c>
      <c r="Q396" s="83">
        <f ca="1"/>
        <v>0.29875839993028896</v>
      </c>
      <c r="R396" s="83">
        <f ca="1"/>
        <v>0.42074649767904226</v>
      </c>
      <c r="S396" s="70" t="s">
        <v>3</v>
      </c>
      <c r="U396" s="93">
        <f ca="1"/>
        <v>9.6811496028985538</v>
      </c>
      <c r="V396" s="93">
        <f ca="1"/>
        <v>14.73110867659598</v>
      </c>
      <c r="W396" s="93">
        <f ca="1"/>
        <v>8.49225682020462</v>
      </c>
      <c r="X396" s="93">
        <f ca="1"/>
        <v>10.448456107369253</v>
      </c>
      <c r="Y396" s="93">
        <f ca="1"/>
        <v>3.6286528654968624</v>
      </c>
      <c r="Z396" s="93">
        <f ca="1"/>
        <v>9.966361300059452</v>
      </c>
      <c r="AA396" s="93">
        <f ca="1"/>
        <v>8.5098838477491654</v>
      </c>
      <c r="AB396" s="93">
        <f ca="1"/>
        <v>4.4515378668489607</v>
      </c>
      <c r="AC396" s="93">
        <f ca="1"/>
        <v>14.686829633848459</v>
      </c>
      <c r="AD396" s="93">
        <f ca="1"/>
        <v>11.652176878296357</v>
      </c>
      <c r="AE396" s="93">
        <f ca="1"/>
        <v>11.508683356310369</v>
      </c>
      <c r="AF396" s="93">
        <f ca="1"/>
        <v>11.424748770670785</v>
      </c>
    </row>
    <row r="397" spans="7:32" ht="24" customHeight="1" x14ac:dyDescent="0.2">
      <c r="G397" s="83">
        <f ca="1"/>
        <v>0.23371093003087595</v>
      </c>
      <c r="H397" s="83">
        <f ca="1"/>
        <v>0.19123386348745486</v>
      </c>
      <c r="I397" s="83">
        <f ca="1"/>
        <v>0.55367660724694989</v>
      </c>
      <c r="J397" s="83">
        <f ca="1"/>
        <v>0.31769028172645308</v>
      </c>
      <c r="K397" s="83">
        <f ca="1"/>
        <v>0.45365135777567889</v>
      </c>
      <c r="L397" s="83">
        <f ca="1"/>
        <v>0.54885565029859529</v>
      </c>
      <c r="M397" s="83">
        <f ca="1"/>
        <v>3.6860408452153992E-2</v>
      </c>
      <c r="N397" s="83">
        <f ca="1"/>
        <v>0.35255987669435229</v>
      </c>
      <c r="O397" s="83">
        <f ca="1"/>
        <v>0.13504368516879661</v>
      </c>
      <c r="P397" s="83">
        <f ca="1"/>
        <v>0.71981427827296685</v>
      </c>
      <c r="Q397" s="83">
        <f ca="1"/>
        <v>0.975684466773036</v>
      </c>
      <c r="R397" s="83">
        <f ca="1"/>
        <v>0.55180163060719911</v>
      </c>
      <c r="S397" s="70" t="s">
        <v>3</v>
      </c>
      <c r="U397" s="93">
        <f ca="1"/>
        <v>7.6464016654695008</v>
      </c>
      <c r="V397" s="93">
        <f ca="1"/>
        <v>7.9572046994315206</v>
      </c>
      <c r="W397" s="93">
        <f ca="1"/>
        <v>5.0385864796999371</v>
      </c>
      <c r="X397" s="93">
        <f ca="1"/>
        <v>8.132721303846747</v>
      </c>
      <c r="Y397" s="93">
        <f ca="1"/>
        <v>3.0494383869563411</v>
      </c>
      <c r="Z397" s="93">
        <f ca="1"/>
        <v>6.3196245234989865</v>
      </c>
      <c r="AA397" s="93">
        <f ca="1"/>
        <v>5.9018141611977546</v>
      </c>
      <c r="AB397" s="93">
        <f ca="1"/>
        <v>5.0852068951490796</v>
      </c>
      <c r="AC397" s="93">
        <f ca="1"/>
        <v>9.5924425520360739</v>
      </c>
      <c r="AD397" s="93">
        <f ca="1"/>
        <v>9.4605047079166056</v>
      </c>
      <c r="AE397" s="93">
        <f ca="1"/>
        <v>8.9867746947839464</v>
      </c>
      <c r="AF397" s="93">
        <f ca="1"/>
        <v>7.4585625829939879</v>
      </c>
    </row>
    <row r="398" spans="7:32" ht="24" customHeight="1" x14ac:dyDescent="0.2">
      <c r="G398" s="83">
        <f ca="1"/>
        <v>0.90794063764470745</v>
      </c>
      <c r="H398" s="83">
        <f ca="1"/>
        <v>0.87436251487834515</v>
      </c>
      <c r="I398" s="83">
        <f ca="1"/>
        <v>0.4729524590144325</v>
      </c>
      <c r="J398" s="83">
        <f ca="1"/>
        <v>0.47270566290695815</v>
      </c>
      <c r="K398" s="83">
        <f ca="1"/>
        <v>0.65906694341961813</v>
      </c>
      <c r="L398" s="83">
        <f ca="1"/>
        <v>0.95685353534245121</v>
      </c>
      <c r="M398" s="83">
        <f ca="1"/>
        <v>0.93533833522883447</v>
      </c>
      <c r="N398" s="83">
        <f ca="1"/>
        <v>0.20159459240235167</v>
      </c>
      <c r="O398" s="83">
        <f ca="1"/>
        <v>0.65195260586674131</v>
      </c>
      <c r="P398" s="83">
        <f ca="1"/>
        <v>0.44540795172289283</v>
      </c>
      <c r="Q398" s="83">
        <f ca="1"/>
        <v>0.31597214152210085</v>
      </c>
      <c r="R398" s="83">
        <f ca="1"/>
        <v>7.3707246531002024E-2</v>
      </c>
      <c r="S398" s="70" t="s">
        <v>3</v>
      </c>
      <c r="U398" s="93">
        <f ca="1"/>
        <v>11.253753329585379</v>
      </c>
      <c r="V398" s="93">
        <f ca="1"/>
        <v>13.915308143011659</v>
      </c>
      <c r="W398" s="93">
        <f ca="1"/>
        <v>9.9351059479830361</v>
      </c>
      <c r="X398" s="93">
        <f ca="1"/>
        <v>9.9709112427126794</v>
      </c>
      <c r="Y398" s="93">
        <f ca="1"/>
        <v>4.2216586810498002</v>
      </c>
      <c r="Z398" s="93">
        <f ca="1"/>
        <v>9.8247473204329445</v>
      </c>
      <c r="AA398" s="93">
        <f ca="1"/>
        <v>8.5459480097180496</v>
      </c>
      <c r="AB398" s="93">
        <f ca="1"/>
        <v>5.191097636447183</v>
      </c>
      <c r="AC398" s="93">
        <f ca="1"/>
        <v>13.282848090671983</v>
      </c>
      <c r="AD398" s="93">
        <f ca="1"/>
        <v>10.34610976961107</v>
      </c>
      <c r="AE398" s="93">
        <f ca="1"/>
        <v>10.963107308421822</v>
      </c>
      <c r="AF398" s="93">
        <f ca="1"/>
        <v>12.837265517754307</v>
      </c>
    </row>
    <row r="399" spans="7:32" ht="24" customHeight="1" x14ac:dyDescent="0.2">
      <c r="G399" s="83">
        <f ca="1"/>
        <v>0.50493729978536006</v>
      </c>
      <c r="H399" s="83">
        <f ca="1"/>
        <v>0.77838292011256982</v>
      </c>
      <c r="I399" s="83">
        <f ca="1"/>
        <v>0.41901907131576177</v>
      </c>
      <c r="J399" s="83">
        <f ca="1"/>
        <v>0.62127267571251021</v>
      </c>
      <c r="K399" s="83">
        <f ca="1"/>
        <v>0.88011398067883229</v>
      </c>
      <c r="L399" s="83">
        <f ca="1"/>
        <v>0.17077173239560706</v>
      </c>
      <c r="M399" s="83">
        <f ca="1"/>
        <v>0.33583751764285719</v>
      </c>
      <c r="N399" s="83">
        <f ca="1"/>
        <v>0.806427575906278</v>
      </c>
      <c r="O399" s="83">
        <f ca="1"/>
        <v>0.93700122668403529</v>
      </c>
      <c r="P399" s="83">
        <f ca="1"/>
        <v>0.66603888825378821</v>
      </c>
      <c r="Q399" s="83">
        <f ca="1"/>
        <v>0.60746037442475709</v>
      </c>
      <c r="R399" s="83">
        <f ca="1"/>
        <v>0.46827927300300409</v>
      </c>
      <c r="S399" s="70" t="s">
        <v>3</v>
      </c>
      <c r="U399" s="93">
        <f ca="1"/>
        <v>11.307715990828665</v>
      </c>
      <c r="V399" s="93">
        <f ca="1"/>
        <v>16.432173621999837</v>
      </c>
      <c r="W399" s="93">
        <f ca="1"/>
        <v>12.088573658535715</v>
      </c>
      <c r="X399" s="93">
        <f ca="1"/>
        <v>10.316932865385704</v>
      </c>
      <c r="Y399" s="93">
        <f ca="1"/>
        <v>4.0875369913383004</v>
      </c>
      <c r="Z399" s="93">
        <f ca="1"/>
        <v>13.458641813653939</v>
      </c>
      <c r="AA399" s="93">
        <f ca="1"/>
        <v>11.715406775876971</v>
      </c>
      <c r="AB399" s="93">
        <f ca="1"/>
        <v>6.18843976577792</v>
      </c>
      <c r="AC399" s="93">
        <f ca="1"/>
        <v>16.959693002025833</v>
      </c>
      <c r="AD399" s="93">
        <f ca="1"/>
        <v>12.760040573381607</v>
      </c>
      <c r="AE399" s="93">
        <f ca="1"/>
        <v>13.447018820538036</v>
      </c>
      <c r="AF399" s="93">
        <f ca="1"/>
        <v>13.434696198630355</v>
      </c>
    </row>
    <row r="400" spans="7:32" ht="24" customHeight="1" x14ac:dyDescent="0.2">
      <c r="G400" s="83">
        <f ca="1"/>
        <v>0.59912034650191437</v>
      </c>
      <c r="H400" s="83">
        <f ca="1"/>
        <v>0.82784875239176059</v>
      </c>
      <c r="I400" s="83">
        <f ca="1"/>
        <v>0.45538392346850443</v>
      </c>
      <c r="J400" s="83">
        <f ca="1"/>
        <v>0.56047619263981407</v>
      </c>
      <c r="K400" s="83">
        <f ca="1"/>
        <v>0.33854846929565219</v>
      </c>
      <c r="L400" s="83">
        <f ca="1"/>
        <v>5.1862756388948661E-2</v>
      </c>
      <c r="M400" s="83">
        <f ca="1"/>
        <v>0.84639312436209924</v>
      </c>
      <c r="N400" s="83">
        <f ca="1"/>
        <v>0.25811905878243713</v>
      </c>
      <c r="O400" s="83">
        <f ca="1"/>
        <v>0.57193705215991564</v>
      </c>
      <c r="P400" s="83">
        <f ca="1"/>
        <v>0.32996277619852887</v>
      </c>
      <c r="Q400" s="83">
        <f ca="1"/>
        <v>0.59094710187019706</v>
      </c>
      <c r="R400" s="83">
        <f ca="1"/>
        <v>0.48459934892978662</v>
      </c>
      <c r="S400" s="70" t="s">
        <v>3</v>
      </c>
      <c r="U400" s="93">
        <f ca="1"/>
        <v>11.124186809549064</v>
      </c>
      <c r="V400" s="93">
        <f ca="1"/>
        <v>12.486927013030318</v>
      </c>
      <c r="W400" s="93">
        <f ca="1"/>
        <v>9.8333025409498038</v>
      </c>
      <c r="X400" s="93">
        <f ca="1"/>
        <v>9.1631430899863471</v>
      </c>
      <c r="Y400" s="93">
        <f ca="1"/>
        <v>4.2602242398746979</v>
      </c>
      <c r="Z400" s="93">
        <f ca="1"/>
        <v>10.272970352062057</v>
      </c>
      <c r="AA400" s="93">
        <f ca="1"/>
        <v>8.9324326155539318</v>
      </c>
      <c r="AB400" s="93">
        <f ca="1"/>
        <v>6.4170224159247606</v>
      </c>
      <c r="AC400" s="93">
        <f ca="1"/>
        <v>12.875579340253726</v>
      </c>
      <c r="AD400" s="93">
        <f ca="1"/>
        <v>11.061652830887365</v>
      </c>
      <c r="AE400" s="93">
        <f ca="1"/>
        <v>11.890721795362083</v>
      </c>
      <c r="AF400" s="93">
        <f ca="1"/>
        <v>13.130855545037329</v>
      </c>
    </row>
    <row r="401" spans="1:33" ht="24" customHeight="1" x14ac:dyDescent="0.2">
      <c r="G401" s="83">
        <f ca="1"/>
        <v>0.71848426433087242</v>
      </c>
      <c r="H401" s="83">
        <f ca="1"/>
        <v>0.22203247247655922</v>
      </c>
      <c r="I401" s="83">
        <f ca="1"/>
        <v>0.3374531796946687</v>
      </c>
      <c r="J401" s="83">
        <f ca="1"/>
        <v>0.55900063243526077</v>
      </c>
      <c r="K401" s="83">
        <f ca="1"/>
        <v>0.9855105457724993</v>
      </c>
      <c r="L401" s="83">
        <f ca="1"/>
        <v>0.71579513363281921</v>
      </c>
      <c r="M401" s="83">
        <f ca="1"/>
        <v>0.86406343482552117</v>
      </c>
      <c r="N401" s="83">
        <f ca="1"/>
        <v>9.9444574744482095E-2</v>
      </c>
      <c r="O401" s="83">
        <f ca="1"/>
        <v>0.36758979206462072</v>
      </c>
      <c r="P401" s="83">
        <f ca="1"/>
        <v>0.72094501043542381</v>
      </c>
      <c r="Q401" s="83">
        <f ca="1"/>
        <v>5.8477149468182832E-2</v>
      </c>
      <c r="R401" s="83">
        <f ca="1"/>
        <v>0.98484547375087894</v>
      </c>
      <c r="S401" s="70" t="s">
        <v>3</v>
      </c>
      <c r="U401" s="85">
        <f ca="1"/>
        <v>7.885035308725028</v>
      </c>
      <c r="V401" s="85">
        <f ca="1"/>
        <v>6.0378420235693318</v>
      </c>
      <c r="W401" s="85">
        <f ca="1"/>
        <v>4.3421398531587272</v>
      </c>
      <c r="X401" s="85">
        <f ca="1"/>
        <v>4.6443740373765534</v>
      </c>
      <c r="Y401" s="85">
        <f ca="1"/>
        <v>2.8251973164841546</v>
      </c>
      <c r="Z401" s="85">
        <f ca="1"/>
        <v>3.657366692384207</v>
      </c>
      <c r="AA401" s="85">
        <f ca="1"/>
        <v>3.1333268445729012</v>
      </c>
      <c r="AB401" s="85">
        <f ca="1"/>
        <v>5.7323263174972823</v>
      </c>
      <c r="AC401" s="85">
        <f ca="1"/>
        <v>5.6241934343084372</v>
      </c>
      <c r="AD401" s="85">
        <f ca="1"/>
        <v>3.966999505098427</v>
      </c>
      <c r="AE401" s="85">
        <f ca="1"/>
        <v>3.648073303880039</v>
      </c>
      <c r="AF401" s="85">
        <f ca="1"/>
        <v>4.6424648167554423</v>
      </c>
    </row>
    <row r="406" spans="1:33" s="102" customFormat="1" ht="33" thickBot="1" x14ac:dyDescent="0.45">
      <c r="A406" s="102" t="s">
        <v>103</v>
      </c>
    </row>
    <row r="407" spans="1:33" ht="24" customHeight="1" thickTop="1" x14ac:dyDescent="0.2"/>
    <row r="409" spans="1:33" ht="24" customHeight="1" x14ac:dyDescent="0.2">
      <c r="V409" s="1">
        <v>1</v>
      </c>
      <c r="W409" s="1">
        <v>2</v>
      </c>
      <c r="X409" s="1">
        <v>3</v>
      </c>
      <c r="Y409" s="1">
        <v>4</v>
      </c>
      <c r="Z409" s="1">
        <v>5</v>
      </c>
      <c r="AA409" s="1">
        <v>6</v>
      </c>
      <c r="AB409" s="1">
        <v>7</v>
      </c>
      <c r="AC409" s="1">
        <v>8</v>
      </c>
      <c r="AD409" s="1">
        <v>9</v>
      </c>
      <c r="AE409" s="1">
        <v>10</v>
      </c>
      <c r="AF409" s="1">
        <v>11</v>
      </c>
      <c r="AG409" s="1">
        <v>12</v>
      </c>
    </row>
    <row r="410" spans="1:33" ht="24" customHeight="1" x14ac:dyDescent="0.2">
      <c r="V410" s="1"/>
    </row>
    <row r="411" spans="1:33" ht="24" customHeight="1" x14ac:dyDescent="0.2">
      <c r="V411" s="18" cm="1">
        <f t="array" aca="1" ref="V411:AG418" ca="1">_xlfn.RANDARRAY(8,12,0,3,TRUE)</f>
        <v>0</v>
      </c>
      <c r="W411" s="18">
        <f ca="1"/>
        <v>0</v>
      </c>
      <c r="X411" s="18">
        <f ca="1"/>
        <v>3</v>
      </c>
      <c r="Y411" s="18">
        <f ca="1"/>
        <v>3</v>
      </c>
      <c r="Z411" s="18">
        <f ca="1"/>
        <v>0</v>
      </c>
      <c r="AA411" s="18">
        <f ca="1"/>
        <v>2</v>
      </c>
      <c r="AB411" s="18">
        <f ca="1"/>
        <v>1</v>
      </c>
      <c r="AC411" s="18">
        <f ca="1"/>
        <v>2</v>
      </c>
      <c r="AD411" s="18">
        <f ca="1"/>
        <v>3</v>
      </c>
      <c r="AE411" s="18">
        <f ca="1"/>
        <v>3</v>
      </c>
      <c r="AF411" s="18">
        <f ca="1"/>
        <v>2</v>
      </c>
      <c r="AG411" s="18">
        <f ca="1"/>
        <v>2</v>
      </c>
    </row>
    <row r="412" spans="1:33" ht="24" customHeight="1" x14ac:dyDescent="0.2">
      <c r="V412" s="19">
        <f ca="1"/>
        <v>2</v>
      </c>
      <c r="W412" s="19">
        <f ca="1"/>
        <v>0</v>
      </c>
      <c r="X412" s="19">
        <f ca="1"/>
        <v>0</v>
      </c>
      <c r="Y412" s="19">
        <f ca="1"/>
        <v>2</v>
      </c>
      <c r="Z412" s="19">
        <f ca="1"/>
        <v>0</v>
      </c>
      <c r="AA412" s="19">
        <f ca="1"/>
        <v>0</v>
      </c>
      <c r="AB412" s="19">
        <f ca="1"/>
        <v>3</v>
      </c>
      <c r="AC412" s="19">
        <f ca="1"/>
        <v>3</v>
      </c>
      <c r="AD412" s="19">
        <f ca="1"/>
        <v>2</v>
      </c>
      <c r="AE412" s="19">
        <f ca="1"/>
        <v>2</v>
      </c>
      <c r="AF412" s="19">
        <f ca="1"/>
        <v>0</v>
      </c>
      <c r="AG412" s="19">
        <f ca="1"/>
        <v>0</v>
      </c>
    </row>
    <row r="413" spans="1:33" ht="24" customHeight="1" x14ac:dyDescent="0.2">
      <c r="V413" s="19">
        <f ca="1"/>
        <v>3</v>
      </c>
      <c r="W413" s="19">
        <f ca="1"/>
        <v>0</v>
      </c>
      <c r="X413" s="19">
        <f ca="1"/>
        <v>1</v>
      </c>
      <c r="Y413" s="19">
        <f ca="1"/>
        <v>0</v>
      </c>
      <c r="Z413" s="19">
        <f ca="1"/>
        <v>3</v>
      </c>
      <c r="AA413" s="19">
        <f ca="1"/>
        <v>3</v>
      </c>
      <c r="AB413" s="19">
        <f ca="1"/>
        <v>0</v>
      </c>
      <c r="AC413" s="19">
        <f ca="1"/>
        <v>2</v>
      </c>
      <c r="AD413" s="19">
        <f ca="1"/>
        <v>3</v>
      </c>
      <c r="AE413" s="19">
        <f ca="1"/>
        <v>2</v>
      </c>
      <c r="AF413" s="19">
        <f ca="1"/>
        <v>3</v>
      </c>
      <c r="AG413" s="19">
        <f ca="1"/>
        <v>2</v>
      </c>
    </row>
    <row r="414" spans="1:33" ht="24" customHeight="1" x14ac:dyDescent="0.2">
      <c r="V414" s="19">
        <f ca="1"/>
        <v>3</v>
      </c>
      <c r="W414" s="19">
        <f ca="1"/>
        <v>3</v>
      </c>
      <c r="X414" s="19">
        <f ca="1"/>
        <v>3</v>
      </c>
      <c r="Y414" s="19">
        <f ca="1"/>
        <v>0</v>
      </c>
      <c r="Z414" s="19">
        <f ca="1"/>
        <v>0</v>
      </c>
      <c r="AA414" s="19">
        <f ca="1"/>
        <v>3</v>
      </c>
      <c r="AB414" s="19">
        <f ca="1"/>
        <v>0</v>
      </c>
      <c r="AC414" s="19">
        <f ca="1"/>
        <v>1</v>
      </c>
      <c r="AD414" s="19">
        <f ca="1"/>
        <v>1</v>
      </c>
      <c r="AE414" s="19">
        <f ca="1"/>
        <v>1</v>
      </c>
      <c r="AF414" s="19">
        <f ca="1"/>
        <v>0</v>
      </c>
      <c r="AG414" s="19">
        <f ca="1"/>
        <v>1</v>
      </c>
    </row>
    <row r="415" spans="1:33" ht="24" customHeight="1" x14ac:dyDescent="0.2">
      <c r="V415" s="19">
        <f ca="1"/>
        <v>2</v>
      </c>
      <c r="W415" s="19">
        <f ca="1"/>
        <v>2</v>
      </c>
      <c r="X415" s="19">
        <f ca="1"/>
        <v>0</v>
      </c>
      <c r="Y415" s="19">
        <f ca="1"/>
        <v>1</v>
      </c>
      <c r="Z415" s="19">
        <f ca="1"/>
        <v>3</v>
      </c>
      <c r="AA415" s="19">
        <f ca="1"/>
        <v>2</v>
      </c>
      <c r="AB415" s="19">
        <f ca="1"/>
        <v>2</v>
      </c>
      <c r="AC415" s="19">
        <f ca="1"/>
        <v>3</v>
      </c>
      <c r="AD415" s="19">
        <f ca="1"/>
        <v>0</v>
      </c>
      <c r="AE415" s="19">
        <f ca="1"/>
        <v>3</v>
      </c>
      <c r="AF415" s="19">
        <f ca="1"/>
        <v>2</v>
      </c>
      <c r="AG415" s="19">
        <f ca="1"/>
        <v>0</v>
      </c>
    </row>
    <row r="416" spans="1:33" ht="24" customHeight="1" x14ac:dyDescent="0.2">
      <c r="V416" s="19">
        <f ca="1"/>
        <v>2</v>
      </c>
      <c r="W416" s="19">
        <f ca="1"/>
        <v>0</v>
      </c>
      <c r="X416" s="19">
        <f ca="1"/>
        <v>2</v>
      </c>
      <c r="Y416" s="19">
        <f ca="1"/>
        <v>0</v>
      </c>
      <c r="Z416" s="19">
        <f ca="1"/>
        <v>2</v>
      </c>
      <c r="AA416" s="19">
        <f ca="1"/>
        <v>0</v>
      </c>
      <c r="AB416" s="19">
        <f ca="1"/>
        <v>2</v>
      </c>
      <c r="AC416" s="19">
        <f ca="1"/>
        <v>3</v>
      </c>
      <c r="AD416" s="19">
        <f ca="1"/>
        <v>1</v>
      </c>
      <c r="AE416" s="19">
        <f ca="1"/>
        <v>1</v>
      </c>
      <c r="AF416" s="19">
        <f ca="1"/>
        <v>2</v>
      </c>
      <c r="AG416" s="19">
        <f ca="1"/>
        <v>1</v>
      </c>
    </row>
    <row r="417" spans="12:33" ht="24" customHeight="1" x14ac:dyDescent="0.2">
      <c r="V417" s="19">
        <f ca="1"/>
        <v>1</v>
      </c>
      <c r="W417" s="19">
        <f ca="1"/>
        <v>3</v>
      </c>
      <c r="X417" s="19">
        <f ca="1"/>
        <v>2</v>
      </c>
      <c r="Y417" s="19">
        <f ca="1"/>
        <v>3</v>
      </c>
      <c r="Z417" s="19">
        <f ca="1"/>
        <v>1</v>
      </c>
      <c r="AA417" s="19">
        <f ca="1"/>
        <v>0</v>
      </c>
      <c r="AB417" s="19">
        <f ca="1"/>
        <v>0</v>
      </c>
      <c r="AC417" s="19">
        <f ca="1"/>
        <v>1</v>
      </c>
      <c r="AD417" s="19">
        <f ca="1"/>
        <v>3</v>
      </c>
      <c r="AE417" s="19">
        <f ca="1"/>
        <v>1</v>
      </c>
      <c r="AF417" s="19">
        <f ca="1"/>
        <v>1</v>
      </c>
      <c r="AG417" s="19">
        <f ca="1"/>
        <v>2</v>
      </c>
    </row>
    <row r="418" spans="12:33" ht="24" customHeight="1" x14ac:dyDescent="0.2">
      <c r="V418" s="20">
        <f ca="1"/>
        <v>0</v>
      </c>
      <c r="W418" s="20">
        <f ca="1"/>
        <v>2</v>
      </c>
      <c r="X418" s="20">
        <f ca="1"/>
        <v>0</v>
      </c>
      <c r="Y418" s="20">
        <f ca="1"/>
        <v>0</v>
      </c>
      <c r="Z418" s="20">
        <f ca="1"/>
        <v>3</v>
      </c>
      <c r="AA418" s="20">
        <f ca="1"/>
        <v>3</v>
      </c>
      <c r="AB418" s="20">
        <f ca="1"/>
        <v>1</v>
      </c>
      <c r="AC418" s="20">
        <f ca="1"/>
        <v>0</v>
      </c>
      <c r="AD418" s="20">
        <f ca="1"/>
        <v>0</v>
      </c>
      <c r="AE418" s="20">
        <f ca="1"/>
        <v>3</v>
      </c>
      <c r="AF418" s="20">
        <f ca="1"/>
        <v>1</v>
      </c>
      <c r="AG418" s="20">
        <f ca="1"/>
        <v>2</v>
      </c>
    </row>
    <row r="419" spans="12:33" ht="24" customHeight="1" x14ac:dyDescent="0.2">
      <c r="V419" s="70" t="s">
        <v>0</v>
      </c>
      <c r="W419" s="70" t="s">
        <v>0</v>
      </c>
      <c r="X419" s="70" t="s">
        <v>0</v>
      </c>
      <c r="Y419" s="70" t="s">
        <v>0</v>
      </c>
      <c r="Z419" s="70" t="s">
        <v>0</v>
      </c>
      <c r="AA419" s="70" t="s">
        <v>0</v>
      </c>
      <c r="AB419" s="70" t="s">
        <v>0</v>
      </c>
      <c r="AC419" s="70" t="s">
        <v>0</v>
      </c>
      <c r="AD419" s="70" t="s">
        <v>0</v>
      </c>
      <c r="AE419" s="70" t="s">
        <v>0</v>
      </c>
      <c r="AF419" s="70" t="s">
        <v>0</v>
      </c>
      <c r="AG419" s="70" t="s">
        <v>0</v>
      </c>
    </row>
    <row r="420" spans="12:33" ht="24" customHeight="1" x14ac:dyDescent="0.2">
      <c r="L420" t="s">
        <v>106</v>
      </c>
    </row>
    <row r="421" spans="12:33" ht="24" customHeight="1" x14ac:dyDescent="0.2">
      <c r="L421" s="83" cm="1">
        <f t="array" aca="1" ref="L421:S424" ca="1">_xlfn.RANDARRAY(4,8,-1,1,0)</f>
        <v>0.75995207940971454</v>
      </c>
      <c r="M421" s="83">
        <f ca="1"/>
        <v>-0.17097851322006541</v>
      </c>
      <c r="N421" s="83">
        <f ca="1"/>
        <v>0.15389635261272838</v>
      </c>
      <c r="O421" s="83">
        <f ca="1"/>
        <v>-0.66809900226703434</v>
      </c>
      <c r="P421" s="83">
        <f ca="1"/>
        <v>-0.47824024191338954</v>
      </c>
      <c r="Q421" s="83">
        <f ca="1"/>
        <v>0.66025284972099207</v>
      </c>
      <c r="R421" s="83">
        <f ca="1"/>
        <v>-0.33893188434247246</v>
      </c>
      <c r="S421" s="83">
        <f ca="1"/>
        <v>-0.1334988346478323</v>
      </c>
      <c r="T421" s="70" t="s">
        <v>3</v>
      </c>
      <c r="V421" s="84" cm="1">
        <f t="array" aca="1" ref="V421:AG424" ca="1">MMULT(_xlfn.ANCHORARRAY(L421),_xlfn.ANCHORARRAY(V411))</f>
        <v>-1.8594716441303161</v>
      </c>
      <c r="W421" s="84">
        <f ca="1"/>
        <v>-4.2445708129509647</v>
      </c>
      <c r="X421" s="84">
        <f ca="1"/>
        <v>1.0720975147978082</v>
      </c>
      <c r="Y421" s="84">
        <f ca="1"/>
        <v>0.4428633168482059</v>
      </c>
      <c r="Z421" s="84">
        <f ca="1"/>
        <v>-0.39195435674596868</v>
      </c>
      <c r="AA421" s="84">
        <f ca="1"/>
        <v>-1.3796807779137648</v>
      </c>
      <c r="AB421" s="84">
        <f ca="1"/>
        <v>0.47754292071689108</v>
      </c>
      <c r="AC421" s="84">
        <f ca="1"/>
        <v>0.85376826119799043</v>
      </c>
      <c r="AD421" s="84">
        <f ca="1"/>
        <v>1.3749464640537383</v>
      </c>
      <c r="AE421" s="84">
        <f ca="1"/>
        <v>6.3696650442289338E-2</v>
      </c>
      <c r="AF421" s="84">
        <f ca="1"/>
        <v>1.8731877132825143</v>
      </c>
      <c r="AG421" s="84">
        <f ca="1"/>
        <v>0.87498927351823408</v>
      </c>
    </row>
    <row r="422" spans="12:33" ht="24" customHeight="1" x14ac:dyDescent="0.2">
      <c r="L422" s="83">
        <f ca="1"/>
        <v>0.7640125006911791</v>
      </c>
      <c r="M422" s="83">
        <f ca="1"/>
        <v>0.13076514727042476</v>
      </c>
      <c r="N422" s="83">
        <f ca="1"/>
        <v>-0.45727642185558315</v>
      </c>
      <c r="O422" s="83">
        <f ca="1"/>
        <v>0.57739562129021516</v>
      </c>
      <c r="P422" s="83">
        <f ca="1"/>
        <v>2.4893617656135847E-2</v>
      </c>
      <c r="Q422" s="83">
        <f ca="1"/>
        <v>-0.11875824776293098</v>
      </c>
      <c r="R422" s="83">
        <f ca="1"/>
        <v>-0.96667989880046412</v>
      </c>
      <c r="S422" s="83">
        <f ca="1"/>
        <v>0.76114059071186557</v>
      </c>
      <c r="T422" s="70" t="s">
        <v>3</v>
      </c>
      <c r="V422" s="93">
        <f ca="1"/>
        <v>-0.53252126616930884</v>
      </c>
      <c r="W422" s="93">
        <f ca="1"/>
        <v>0.40421558420525616</v>
      </c>
      <c r="X422" s="93">
        <f ca="1"/>
        <v>1.396071650961809</v>
      </c>
      <c r="Y422" s="93">
        <f ca="1"/>
        <v>-0.32157828213086947</v>
      </c>
      <c r="Z422" s="93">
        <f ca="1"/>
        <v>-0.21792303478907105</v>
      </c>
      <c r="AA422" s="93">
        <f ca="1"/>
        <v>4.2215916071341226</v>
      </c>
      <c r="AB422" s="93">
        <f ca="1"/>
        <v>1.7297192730007287</v>
      </c>
      <c r="AC422" s="93">
        <f ca="1"/>
        <v>0.33488943165183183</v>
      </c>
      <c r="AD422" s="93">
        <f ca="1"/>
        <v>-1.2596637918264708</v>
      </c>
      <c r="AE422" s="93">
        <f ca="1"/>
        <v>3.4890750527340453</v>
      </c>
      <c r="AF422" s="93">
        <f ca="1"/>
        <v>-0.23707283248658007</v>
      </c>
      <c r="AG422" s="93">
        <f ca="1"/>
        <v>0.66103091502127898</v>
      </c>
    </row>
    <row r="423" spans="12:33" ht="24" customHeight="1" x14ac:dyDescent="0.2">
      <c r="L423" s="83">
        <f ca="1"/>
        <v>0.99384092499015653</v>
      </c>
      <c r="M423" s="83">
        <f ca="1"/>
        <v>-6.3260715545699675E-2</v>
      </c>
      <c r="N423" s="83">
        <f ca="1"/>
        <v>0.91842814868248013</v>
      </c>
      <c r="O423" s="83">
        <f ca="1"/>
        <v>0.16476986845583452</v>
      </c>
      <c r="P423" s="83">
        <f ca="1"/>
        <v>-0.98908715230611444</v>
      </c>
      <c r="Q423" s="83">
        <f ca="1"/>
        <v>0.74972133742657565</v>
      </c>
      <c r="R423" s="83">
        <f ca="1"/>
        <v>0.59802251001811313</v>
      </c>
      <c r="S423" s="83">
        <f ca="1"/>
        <v>0.17656174371055067</v>
      </c>
      <c r="T423" s="70" t="s">
        <v>3</v>
      </c>
      <c r="V423" s="93">
        <f ca="1"/>
        <v>3.2423635005825799</v>
      </c>
      <c r="W423" s="93">
        <f ca="1"/>
        <v>0.66332631823071542</v>
      </c>
      <c r="X423" s="93">
        <f ca="1"/>
        <v>7.0897482239098313</v>
      </c>
      <c r="Y423" s="93">
        <f ca="1"/>
        <v>3.659981721627295</v>
      </c>
      <c r="Z423" s="93">
        <f ca="1"/>
        <v>2.4151734051320135</v>
      </c>
      <c r="AA423" s="93">
        <f ca="1"/>
        <v>3.7887868279146808</v>
      </c>
      <c r="AB423" s="93">
        <f ca="1"/>
        <v>0.5018888923045306</v>
      </c>
      <c r="AC423" s="93">
        <f ca="1"/>
        <v>3.6794509345435058</v>
      </c>
      <c r="AD423" s="93">
        <f ca="1"/>
        <v>8.3188445258632608</v>
      </c>
      <c r="AE423" s="93">
        <f ca="1"/>
        <v>3.7667951313578634</v>
      </c>
      <c r="AF423" s="93">
        <f ca="1"/>
        <v>5.0388189199973397</v>
      </c>
      <c r="AG423" s="93">
        <f ca="1"/>
        <v>6.2881978606850115</v>
      </c>
    </row>
    <row r="424" spans="12:33" ht="24" customHeight="1" x14ac:dyDescent="0.2">
      <c r="L424" s="83">
        <f ca="1"/>
        <v>-1.4021287084935885E-2</v>
      </c>
      <c r="M424" s="83">
        <f ca="1"/>
        <v>-0.7934872176325114</v>
      </c>
      <c r="N424" s="83">
        <f ca="1"/>
        <v>-0.20623308998512702</v>
      </c>
      <c r="O424" s="83">
        <f ca="1"/>
        <v>0.90461240007968113</v>
      </c>
      <c r="P424" s="83">
        <f ca="1"/>
        <v>-0.24520554634695158</v>
      </c>
      <c r="Q424" s="83">
        <f ca="1"/>
        <v>-0.43757927583934997</v>
      </c>
      <c r="R424" s="83">
        <f ca="1"/>
        <v>0.60054101729362697</v>
      </c>
      <c r="S424" s="83">
        <f ca="1"/>
        <v>-0.86264450545394933</v>
      </c>
      <c r="T424" s="70" t="s">
        <v>3</v>
      </c>
      <c r="V424" s="85">
        <f ca="1"/>
        <v>-0.25686513206033657</v>
      </c>
      <c r="W424" s="85">
        <f ca="1"/>
        <v>2.2997601485181223</v>
      </c>
      <c r="X424" s="85">
        <f ca="1"/>
        <v>2.7914637319076627</v>
      </c>
      <c r="Y424" s="85">
        <f ca="1"/>
        <v>-7.2620790985901129E-2</v>
      </c>
      <c r="Z424" s="85">
        <f ca="1"/>
        <v>-4.2168669597431565</v>
      </c>
      <c r="AA424" s="85">
        <f ca="1"/>
        <v>-1.0112492529419606</v>
      </c>
      <c r="AB424" s="85">
        <f ca="1"/>
        <v>-4.6226970898090229</v>
      </c>
      <c r="AC424" s="85">
        <f ca="1"/>
        <v>-3.3641714562232563</v>
      </c>
      <c r="AD424" s="85">
        <f ca="1"/>
        <v>2.0918609646000563E-2</v>
      </c>
      <c r="AE424" s="85">
        <f ca="1"/>
        <v>-4.2974804903588293</v>
      </c>
      <c r="AF424" s="85">
        <f ca="1"/>
        <v>-2.2744149766581785</v>
      </c>
      <c r="AG424" s="85">
        <f ca="1"/>
        <v>-0.49768260622043936</v>
      </c>
    </row>
    <row r="426" spans="12:33" ht="24" customHeight="1" x14ac:dyDescent="0.2">
      <c r="V426" s="18" cm="1">
        <f t="array" aca="1" ref="V426:V429" ca="1">_xlfn.LET(_xlpm.z,V421:V424,EXP(_xlpm.z) / SUM(EXP(_xlpm.z)))</f>
        <v>5.7451890137812925E-3</v>
      </c>
      <c r="W426" s="18" cm="1">
        <f t="array" aca="1" ref="W426:W429" ca="1">_xlfn.LET(_xlpm.z,W421:W424,EXP(_xlpm.z) / SUM(EXP(_xlpm.z)))</f>
        <v>1.0682574110710125E-3</v>
      </c>
      <c r="X426" s="18" cm="1">
        <f t="array" aca="1" ref="X426:X429" ca="1">_xlfn.LET(_xlpm.z,X421:X424,EXP(_xlpm.z) / SUM(EXP(_xlpm.z)))</f>
        <v>2.3890500402801566E-3</v>
      </c>
      <c r="Y426" s="18" cm="1">
        <f t="array" aca="1" ref="Y426:Y429" ca="1">_xlfn.LET(_xlpm.z,Y421:Y424,EXP(_xlpm.z) / SUM(EXP(_xlpm.z)))</f>
        <v>3.7011117824820611E-2</v>
      </c>
      <c r="Z426" s="18" cm="1">
        <f t="array" aca="1" ref="Z426:Z429" ca="1">_xlfn.LET(_xlpm.z,Z421:Z424,EXP(_xlpm.z) / SUM(EXP(_xlpm.z)))</f>
        <v>5.3264608606651859E-2</v>
      </c>
      <c r="AA426" s="18" cm="1">
        <f t="array" aca="1" ref="AA426:AA429" ca="1">_xlfn.LET(_xlpm.z,AA421:AA424,EXP(_xlpm.z) / SUM(EXP(_xlpm.z)))</f>
        <v>2.2278579520430275E-3</v>
      </c>
      <c r="AB426" s="18" cm="1">
        <f t="array" aca="1" ref="AB426:AB429" ca="1">_xlfn.LET(_xlpm.z,AB421:AB424,EXP(_xlpm.z) / SUM(EXP(_xlpm.z)))</f>
        <v>0.1808747560810402</v>
      </c>
      <c r="AC426" s="18" cm="1">
        <f t="array" aca="1" ref="AC426:AC429" ca="1">_xlfn.LET(_xlpm.z,AC421:AC424,EXP(_xlpm.z) / SUM(EXP(_xlpm.z)))</f>
        <v>5.4105598049188006E-2</v>
      </c>
      <c r="AD426" s="18" cm="1">
        <f t="array" aca="1" ref="AD426:AD429" ca="1">_xlfn.LET(_xlpm.z,AD421:AD424,EXP(_xlpm.z) / SUM(EXP(_xlpm.z)))</f>
        <v>9.6326695255877692E-4</v>
      </c>
      <c r="AE426" s="18" cm="1">
        <f t="array" aca="1" ref="AE426:AE429" ca="1">_xlfn.LET(_xlpm.z,AE421:AE424,EXP(_xlpm.z) / SUM(EXP(_xlpm.z)))</f>
        <v>1.3827460425643775E-2</v>
      </c>
      <c r="AF426" s="18" cm="1">
        <f t="array" aca="1" ref="AF426:AF429" ca="1">_xlfn.LET(_xlpm.z,AF421:AF424,EXP(_xlpm.z) / SUM(EXP(_xlpm.z)))</f>
        <v>4.0256498493063869E-2</v>
      </c>
      <c r="AG426" s="18" cm="1">
        <f t="array" aca="1" ref="AG426:AG429" ca="1">_xlfn.LET(_xlpm.z,AG421:AG424,EXP(_xlpm.z) / SUM(EXP(_xlpm.z)))</f>
        <v>4.4167447330824309E-3</v>
      </c>
    </row>
    <row r="427" spans="12:33" ht="24" customHeight="1" x14ac:dyDescent="0.2">
      <c r="V427" s="19">
        <f ca="1"/>
        <v>2.1656663484595273E-2</v>
      </c>
      <c r="W427" s="19">
        <f ca="1"/>
        <v>0.11158817998837485</v>
      </c>
      <c r="X427" s="19">
        <f ca="1"/>
        <v>3.3031281720969112E-3</v>
      </c>
      <c r="Y427" s="19">
        <f ca="1"/>
        <v>1.723214871051713E-2</v>
      </c>
      <c r="Z427" s="19">
        <f ca="1"/>
        <v>6.3389829395998881E-2</v>
      </c>
      <c r="AA427" s="19">
        <f ca="1"/>
        <v>0.60323868600743491</v>
      </c>
      <c r="AB427" s="19">
        <f ca="1"/>
        <v>0.63269039096187407</v>
      </c>
      <c r="AC427" s="19">
        <f ca="1"/>
        <v>3.2202974591715519E-2</v>
      </c>
      <c r="AD427" s="19">
        <f ca="1"/>
        <v>6.9111443633286895E-5</v>
      </c>
      <c r="AE427" s="19">
        <f ca="1"/>
        <v>0.42497693768040257</v>
      </c>
      <c r="AF427" s="19">
        <f ca="1"/>
        <v>4.8793445548185096E-3</v>
      </c>
      <c r="AG427" s="19">
        <f ca="1"/>
        <v>3.5660002178287582E-3</v>
      </c>
    </row>
    <row r="428" spans="12:33" ht="24" customHeight="1" x14ac:dyDescent="0.2">
      <c r="V428" s="19">
        <f ca="1"/>
        <v>0.94406777209641413</v>
      </c>
      <c r="W428" s="19">
        <f ca="1"/>
        <v>0.14459342873812298</v>
      </c>
      <c r="X428" s="19">
        <f ca="1"/>
        <v>0.9809745569086723</v>
      </c>
      <c r="Y428" s="19">
        <f ca="1"/>
        <v>0.92365327160639887</v>
      </c>
      <c r="Z428" s="19">
        <f ca="1"/>
        <v>0.88218330999547589</v>
      </c>
      <c r="AA428" s="19">
        <f ca="1"/>
        <v>0.39131316387785164</v>
      </c>
      <c r="AB428" s="19">
        <f ca="1"/>
        <v>0.18533237004841985</v>
      </c>
      <c r="AC428" s="19">
        <f ca="1"/>
        <v>0.91289450821923179</v>
      </c>
      <c r="AD428" s="19">
        <f ca="1"/>
        <v>0.99871890783105011</v>
      </c>
      <c r="AE428" s="19">
        <f ca="1"/>
        <v>0.56101911711418306</v>
      </c>
      <c r="AF428" s="19">
        <f ca="1"/>
        <v>0.95422801353717202</v>
      </c>
      <c r="AG428" s="19">
        <f ca="1"/>
        <v>0.99089792419026634</v>
      </c>
    </row>
    <row r="429" spans="12:33" ht="24" customHeight="1" x14ac:dyDescent="0.2">
      <c r="V429" s="20">
        <f ca="1"/>
        <v>2.8530375405209248E-2</v>
      </c>
      <c r="W429" s="20">
        <f ca="1"/>
        <v>0.74275013386243127</v>
      </c>
      <c r="X429" s="20">
        <f ca="1"/>
        <v>1.3333264878950583E-2</v>
      </c>
      <c r="Y429" s="20">
        <f ca="1"/>
        <v>2.2103461858263451E-2</v>
      </c>
      <c r="Z429" s="20">
        <f ca="1"/>
        <v>1.1622520018732872E-3</v>
      </c>
      <c r="AA429" s="20">
        <f ca="1"/>
        <v>3.2202921626704171E-3</v>
      </c>
      <c r="AB429" s="20">
        <f ca="1"/>
        <v>1.1024829086660065E-3</v>
      </c>
      <c r="AC429" s="20">
        <f ca="1"/>
        <v>7.9691913986466736E-4</v>
      </c>
      <c r="AD429" s="20">
        <f ca="1"/>
        <v>2.4871377275779169E-4</v>
      </c>
      <c r="AE429" s="20">
        <f ca="1"/>
        <v>1.7648477977046361E-4</v>
      </c>
      <c r="AF429" s="20">
        <f ca="1"/>
        <v>6.3614341494577906E-4</v>
      </c>
      <c r="AG429" s="20">
        <f ca="1"/>
        <v>1.1193308588223877E-3</v>
      </c>
    </row>
    <row r="432" spans="12:33" ht="24" customHeight="1" x14ac:dyDescent="0.25">
      <c r="T432" t="s">
        <v>104</v>
      </c>
      <c r="V432" s="94" cm="1">
        <f t="array" aca="1" ref="V432:V435" ca="1">_xlfn.LET(_xlpm.r,_xlfn.ANCHORARRAY(V426),_xlfn.SORTBY(_xlfn.SEQUENCE(ROWS(_xlpm.r),1),_xlpm.r,-1))</f>
        <v>3</v>
      </c>
      <c r="W432" s="94" cm="1">
        <f t="array" aca="1" ref="W432:W435" ca="1">_xlfn.LET(_xlpm.r,_xlfn.ANCHORARRAY(W426),_xlfn.SORTBY(_xlfn.SEQUENCE(ROWS(_xlpm.r),1),_xlpm.r,-1))</f>
        <v>4</v>
      </c>
      <c r="X432" s="94" cm="1">
        <f t="array" aca="1" ref="X432:X435" ca="1">_xlfn.LET(_xlpm.r,_xlfn.ANCHORARRAY(X426),_xlfn.SORTBY(_xlfn.SEQUENCE(ROWS(_xlpm.r),1),_xlpm.r,-1))</f>
        <v>3</v>
      </c>
      <c r="Y432" s="94" cm="1">
        <f t="array" aca="1" ref="Y432:Y435" ca="1">_xlfn.LET(_xlpm.r,_xlfn.ANCHORARRAY(Y426),_xlfn.SORTBY(_xlfn.SEQUENCE(ROWS(_xlpm.r),1),_xlpm.r,-1))</f>
        <v>3</v>
      </c>
      <c r="Z432" s="94" cm="1">
        <f t="array" aca="1" ref="Z432:Z435" ca="1">_xlfn.LET(_xlpm.r,_xlfn.ANCHORARRAY(Z426),_xlfn.SORTBY(_xlfn.SEQUENCE(ROWS(_xlpm.r),1),_xlpm.r,-1))</f>
        <v>3</v>
      </c>
      <c r="AA432" s="94" cm="1">
        <f t="array" aca="1" ref="AA432:AA435" ca="1">_xlfn.LET(_xlpm.r,_xlfn.ANCHORARRAY(AA426),_xlfn.SORTBY(_xlfn.SEQUENCE(ROWS(_xlpm.r),1),_xlpm.r,-1))</f>
        <v>2</v>
      </c>
      <c r="AB432" s="94" cm="1">
        <f t="array" aca="1" ref="AB432:AB435" ca="1">_xlfn.LET(_xlpm.r,_xlfn.ANCHORARRAY(AB426),_xlfn.SORTBY(_xlfn.SEQUENCE(ROWS(_xlpm.r),1),_xlpm.r,-1))</f>
        <v>2</v>
      </c>
      <c r="AC432" s="94" cm="1">
        <f t="array" aca="1" ref="AC432:AC435" ca="1">_xlfn.LET(_xlpm.r,_xlfn.ANCHORARRAY(AC426),_xlfn.SORTBY(_xlfn.SEQUENCE(ROWS(_xlpm.r),1),_xlpm.r,-1))</f>
        <v>3</v>
      </c>
      <c r="AD432" s="94" cm="1">
        <f t="array" aca="1" ref="AD432:AD435" ca="1">_xlfn.LET(_xlpm.r,_xlfn.ANCHORARRAY(AD426),_xlfn.SORTBY(_xlfn.SEQUENCE(ROWS(_xlpm.r),1),_xlpm.r,-1))</f>
        <v>3</v>
      </c>
      <c r="AE432" s="94" cm="1">
        <f t="array" aca="1" ref="AE432:AE435" ca="1">_xlfn.LET(_xlpm.r,_xlfn.ANCHORARRAY(AE426),_xlfn.SORTBY(_xlfn.SEQUENCE(ROWS(_xlpm.r),1),_xlpm.r,-1))</f>
        <v>3</v>
      </c>
      <c r="AF432" s="94" cm="1">
        <f t="array" aca="1" ref="AF432:AF435" ca="1">_xlfn.LET(_xlpm.r,_xlfn.ANCHORARRAY(AF426),_xlfn.SORTBY(_xlfn.SEQUENCE(ROWS(_xlpm.r),1),_xlpm.r,-1))</f>
        <v>3</v>
      </c>
      <c r="AG432" s="94" cm="1">
        <f t="array" aca="1" ref="AG432:AG435" ca="1">_xlfn.LET(_xlpm.r,_xlfn.ANCHORARRAY(AG426),_xlfn.SORTBY(_xlfn.SEQUENCE(ROWS(_xlpm.r),1),_xlpm.r,-1))</f>
        <v>3</v>
      </c>
    </row>
    <row r="433" spans="1:33" ht="24" customHeight="1" x14ac:dyDescent="0.25">
      <c r="V433" s="95">
        <f ca="1"/>
        <v>4</v>
      </c>
      <c r="W433" s="95">
        <f ca="1"/>
        <v>3</v>
      </c>
      <c r="X433" s="95">
        <f ca="1"/>
        <v>4</v>
      </c>
      <c r="Y433" s="95">
        <f ca="1"/>
        <v>1</v>
      </c>
      <c r="Z433" s="95">
        <f ca="1"/>
        <v>2</v>
      </c>
      <c r="AA433" s="95">
        <f ca="1"/>
        <v>3</v>
      </c>
      <c r="AB433" s="95">
        <f ca="1"/>
        <v>3</v>
      </c>
      <c r="AC433" s="95">
        <f ca="1"/>
        <v>1</v>
      </c>
      <c r="AD433" s="95">
        <f ca="1"/>
        <v>1</v>
      </c>
      <c r="AE433" s="95">
        <f ca="1"/>
        <v>2</v>
      </c>
      <c r="AF433" s="95">
        <f ca="1"/>
        <v>1</v>
      </c>
      <c r="AG433" s="95">
        <f ca="1"/>
        <v>1</v>
      </c>
    </row>
    <row r="434" spans="1:33" ht="24" customHeight="1" x14ac:dyDescent="0.25">
      <c r="V434" s="95">
        <f ca="1"/>
        <v>2</v>
      </c>
      <c r="W434" s="95">
        <f ca="1"/>
        <v>2</v>
      </c>
      <c r="X434" s="95">
        <f ca="1"/>
        <v>2</v>
      </c>
      <c r="Y434" s="95">
        <f ca="1"/>
        <v>4</v>
      </c>
      <c r="Z434" s="95">
        <f ca="1"/>
        <v>1</v>
      </c>
      <c r="AA434" s="95">
        <f ca="1"/>
        <v>4</v>
      </c>
      <c r="AB434" s="95">
        <f ca="1"/>
        <v>1</v>
      </c>
      <c r="AC434" s="95">
        <f ca="1"/>
        <v>2</v>
      </c>
      <c r="AD434" s="95">
        <f ca="1"/>
        <v>4</v>
      </c>
      <c r="AE434" s="95">
        <f ca="1"/>
        <v>1</v>
      </c>
      <c r="AF434" s="95">
        <f ca="1"/>
        <v>2</v>
      </c>
      <c r="AG434" s="95">
        <f ca="1"/>
        <v>2</v>
      </c>
    </row>
    <row r="435" spans="1:33" ht="24" customHeight="1" x14ac:dyDescent="0.25">
      <c r="V435" s="96">
        <f ca="1"/>
        <v>1</v>
      </c>
      <c r="W435" s="96">
        <f ca="1"/>
        <v>1</v>
      </c>
      <c r="X435" s="96">
        <f ca="1"/>
        <v>1</v>
      </c>
      <c r="Y435" s="96">
        <f ca="1"/>
        <v>2</v>
      </c>
      <c r="Z435" s="96">
        <f ca="1"/>
        <v>4</v>
      </c>
      <c r="AA435" s="96">
        <f ca="1"/>
        <v>1</v>
      </c>
      <c r="AB435" s="96">
        <f ca="1"/>
        <v>4</v>
      </c>
      <c r="AC435" s="96">
        <f ca="1"/>
        <v>4</v>
      </c>
      <c r="AD435" s="96">
        <f ca="1"/>
        <v>2</v>
      </c>
      <c r="AE435" s="96">
        <f ca="1"/>
        <v>4</v>
      </c>
      <c r="AF435" s="96">
        <f ca="1"/>
        <v>4</v>
      </c>
      <c r="AG435" s="96">
        <f ca="1"/>
        <v>4</v>
      </c>
    </row>
    <row r="438" spans="1:33" ht="24" customHeight="1" x14ac:dyDescent="0.2">
      <c r="T438" t="s">
        <v>105</v>
      </c>
      <c r="V438" s="98" cm="1">
        <f t="array" aca="1" ref="V438:AG441" ca="1">IF(V432:AG435&lt;=2,1,0)</f>
        <v>0</v>
      </c>
      <c r="W438" s="99">
        <f ca="1"/>
        <v>0</v>
      </c>
      <c r="X438" s="99">
        <f ca="1"/>
        <v>0</v>
      </c>
      <c r="Y438" s="99">
        <f ca="1"/>
        <v>0</v>
      </c>
      <c r="Z438" s="99">
        <f ca="1"/>
        <v>0</v>
      </c>
      <c r="AA438" s="99">
        <f ca="1"/>
        <v>1</v>
      </c>
      <c r="AB438" s="99">
        <f ca="1"/>
        <v>1</v>
      </c>
      <c r="AC438" s="99">
        <f ca="1"/>
        <v>0</v>
      </c>
      <c r="AD438" s="99">
        <f ca="1"/>
        <v>0</v>
      </c>
      <c r="AE438" s="99">
        <f ca="1"/>
        <v>0</v>
      </c>
      <c r="AF438" s="99">
        <f ca="1"/>
        <v>0</v>
      </c>
      <c r="AG438" s="100">
        <f ca="1"/>
        <v>0</v>
      </c>
    </row>
    <row r="439" spans="1:33" ht="24" customHeight="1" x14ac:dyDescent="0.2">
      <c r="V439" s="98">
        <f ca="1"/>
        <v>0</v>
      </c>
      <c r="W439" s="99">
        <f ca="1"/>
        <v>0</v>
      </c>
      <c r="X439" s="99">
        <f ca="1"/>
        <v>0</v>
      </c>
      <c r="Y439" s="99">
        <f ca="1"/>
        <v>1</v>
      </c>
      <c r="Z439" s="99">
        <f ca="1"/>
        <v>1</v>
      </c>
      <c r="AA439" s="99">
        <f ca="1"/>
        <v>0</v>
      </c>
      <c r="AB439" s="99">
        <f ca="1"/>
        <v>0</v>
      </c>
      <c r="AC439" s="99">
        <f ca="1"/>
        <v>1</v>
      </c>
      <c r="AD439" s="99">
        <f ca="1"/>
        <v>1</v>
      </c>
      <c r="AE439" s="99">
        <f ca="1"/>
        <v>1</v>
      </c>
      <c r="AF439" s="99">
        <f ca="1"/>
        <v>1</v>
      </c>
      <c r="AG439" s="100">
        <f ca="1"/>
        <v>1</v>
      </c>
    </row>
    <row r="440" spans="1:33" ht="24" customHeight="1" x14ac:dyDescent="0.2">
      <c r="V440" s="98">
        <f ca="1"/>
        <v>1</v>
      </c>
      <c r="W440" s="99">
        <f ca="1"/>
        <v>1</v>
      </c>
      <c r="X440" s="99">
        <f ca="1"/>
        <v>1</v>
      </c>
      <c r="Y440" s="99">
        <f ca="1"/>
        <v>0</v>
      </c>
      <c r="Z440" s="99">
        <f ca="1"/>
        <v>1</v>
      </c>
      <c r="AA440" s="99">
        <f ca="1"/>
        <v>0</v>
      </c>
      <c r="AB440" s="99">
        <f ca="1"/>
        <v>1</v>
      </c>
      <c r="AC440" s="99">
        <f ca="1"/>
        <v>1</v>
      </c>
      <c r="AD440" s="99">
        <f ca="1"/>
        <v>0</v>
      </c>
      <c r="AE440" s="99">
        <f ca="1"/>
        <v>1</v>
      </c>
      <c r="AF440" s="99">
        <f ca="1"/>
        <v>1</v>
      </c>
      <c r="AG440" s="100">
        <f ca="1"/>
        <v>1</v>
      </c>
    </row>
    <row r="441" spans="1:33" ht="24" customHeight="1" x14ac:dyDescent="0.2">
      <c r="V441" s="98">
        <f ca="1"/>
        <v>1</v>
      </c>
      <c r="W441" s="99">
        <f ca="1"/>
        <v>1</v>
      </c>
      <c r="X441" s="99">
        <f ca="1"/>
        <v>1</v>
      </c>
      <c r="Y441" s="99">
        <f ca="1"/>
        <v>1</v>
      </c>
      <c r="Z441" s="99">
        <f ca="1"/>
        <v>0</v>
      </c>
      <c r="AA441" s="99">
        <f ca="1"/>
        <v>1</v>
      </c>
      <c r="AB441" s="99">
        <f ca="1"/>
        <v>0</v>
      </c>
      <c r="AC441" s="99">
        <f ca="1"/>
        <v>0</v>
      </c>
      <c r="AD441" s="99">
        <f ca="1"/>
        <v>1</v>
      </c>
      <c r="AE441" s="99">
        <f ca="1"/>
        <v>0</v>
      </c>
      <c r="AF441" s="99">
        <f ca="1"/>
        <v>0</v>
      </c>
      <c r="AG441" s="100">
        <f ca="1"/>
        <v>0</v>
      </c>
    </row>
    <row r="444" spans="1:33" s="102" customFormat="1" ht="33" thickBot="1" x14ac:dyDescent="0.45">
      <c r="A444" s="102" t="s">
        <v>107</v>
      </c>
    </row>
    <row r="445" spans="1:33" ht="24" customHeight="1" thickTop="1" x14ac:dyDescent="0.2"/>
    <row r="449" spans="22:120" ht="24" customHeight="1" x14ac:dyDescent="0.25">
      <c r="V449" s="97">
        <v>1</v>
      </c>
      <c r="AY449" s="97">
        <v>2</v>
      </c>
      <c r="CB449" s="97">
        <v>3</v>
      </c>
      <c r="DE449" s="97">
        <v>4</v>
      </c>
    </row>
    <row r="450" spans="22:120" ht="24" customHeight="1" x14ac:dyDescent="0.2">
      <c r="V450" s="98" cm="1">
        <f t="array" aca="1" ref="V450:AG450" ca="1">_xlfn.CHOOSEROWS(_xlfn.ANCHORARRAY($V438),V449)</f>
        <v>0</v>
      </c>
      <c r="W450" s="99">
        <f ca="1"/>
        <v>0</v>
      </c>
      <c r="X450" s="99">
        <f ca="1"/>
        <v>0</v>
      </c>
      <c r="Y450" s="99">
        <f ca="1"/>
        <v>0</v>
      </c>
      <c r="Z450" s="99">
        <f ca="1"/>
        <v>0</v>
      </c>
      <c r="AA450" s="99">
        <f ca="1"/>
        <v>1</v>
      </c>
      <c r="AB450" s="99">
        <f ca="1"/>
        <v>1</v>
      </c>
      <c r="AC450" s="99">
        <f ca="1"/>
        <v>0</v>
      </c>
      <c r="AD450" s="99">
        <f ca="1"/>
        <v>0</v>
      </c>
      <c r="AE450" s="99">
        <f ca="1"/>
        <v>0</v>
      </c>
      <c r="AF450" s="99">
        <f ca="1"/>
        <v>0</v>
      </c>
      <c r="AG450" s="100">
        <f ca="1"/>
        <v>0</v>
      </c>
      <c r="AY450" s="98" cm="1">
        <f t="array" aca="1" ref="AY450:BJ450" ca="1">_xlfn.CHOOSEROWS(_xlfn.ANCHORARRAY($V438),AY449)</f>
        <v>0</v>
      </c>
      <c r="AZ450" s="99">
        <f ca="1"/>
        <v>0</v>
      </c>
      <c r="BA450" s="99">
        <f ca="1"/>
        <v>0</v>
      </c>
      <c r="BB450" s="99">
        <f ca="1"/>
        <v>1</v>
      </c>
      <c r="BC450" s="99">
        <f ca="1"/>
        <v>1</v>
      </c>
      <c r="BD450" s="99">
        <f ca="1"/>
        <v>0</v>
      </c>
      <c r="BE450" s="99">
        <f ca="1"/>
        <v>0</v>
      </c>
      <c r="BF450" s="99">
        <f ca="1"/>
        <v>1</v>
      </c>
      <c r="BG450" s="99">
        <f ca="1"/>
        <v>1</v>
      </c>
      <c r="BH450" s="99">
        <f ca="1"/>
        <v>1</v>
      </c>
      <c r="BI450" s="99">
        <f ca="1"/>
        <v>1</v>
      </c>
      <c r="BJ450" s="100">
        <f ca="1"/>
        <v>1</v>
      </c>
      <c r="CB450" s="98" cm="1">
        <f t="array" aca="1" ref="CB450:CM450" ca="1">_xlfn.CHOOSEROWS(_xlfn.ANCHORARRAY($V438),CB449)</f>
        <v>1</v>
      </c>
      <c r="CC450" s="99">
        <f ca="1"/>
        <v>1</v>
      </c>
      <c r="CD450" s="99">
        <f ca="1"/>
        <v>1</v>
      </c>
      <c r="CE450" s="99">
        <f ca="1"/>
        <v>0</v>
      </c>
      <c r="CF450" s="99">
        <f ca="1"/>
        <v>1</v>
      </c>
      <c r="CG450" s="99">
        <f ca="1"/>
        <v>0</v>
      </c>
      <c r="CH450" s="99">
        <f ca="1"/>
        <v>1</v>
      </c>
      <c r="CI450" s="99">
        <f ca="1"/>
        <v>1</v>
      </c>
      <c r="CJ450" s="99">
        <f ca="1"/>
        <v>0</v>
      </c>
      <c r="CK450" s="99">
        <f ca="1"/>
        <v>1</v>
      </c>
      <c r="CL450" s="99">
        <f ca="1"/>
        <v>1</v>
      </c>
      <c r="CM450" s="100">
        <f ca="1"/>
        <v>1</v>
      </c>
      <c r="DE450" s="98" cm="1">
        <f t="array" aca="1" ref="DE450:DP450" ca="1">_xlfn.CHOOSEROWS(_xlfn.ANCHORARRAY($V438),DE449)</f>
        <v>1</v>
      </c>
      <c r="DF450" s="99">
        <f ca="1"/>
        <v>1</v>
      </c>
      <c r="DG450" s="99">
        <f ca="1"/>
        <v>1</v>
      </c>
      <c r="DH450" s="99">
        <f ca="1"/>
        <v>1</v>
      </c>
      <c r="DI450" s="99">
        <f ca="1"/>
        <v>0</v>
      </c>
      <c r="DJ450" s="99">
        <f ca="1"/>
        <v>1</v>
      </c>
      <c r="DK450" s="99">
        <f ca="1"/>
        <v>0</v>
      </c>
      <c r="DL450" s="99">
        <f ca="1"/>
        <v>0</v>
      </c>
      <c r="DM450" s="99">
        <f ca="1"/>
        <v>1</v>
      </c>
      <c r="DN450" s="99">
        <f ca="1"/>
        <v>0</v>
      </c>
      <c r="DO450" s="99">
        <f ca="1"/>
        <v>0</v>
      </c>
      <c r="DP450" s="100">
        <f ca="1"/>
        <v>0</v>
      </c>
    </row>
    <row r="454" spans="22:120" ht="24" customHeight="1" x14ac:dyDescent="0.2">
      <c r="V454" s="1">
        <v>1</v>
      </c>
      <c r="W454" s="1">
        <v>2</v>
      </c>
      <c r="X454" s="1">
        <v>3</v>
      </c>
      <c r="Y454" s="1">
        <v>4</v>
      </c>
      <c r="Z454" s="1">
        <v>5</v>
      </c>
      <c r="AA454" s="1">
        <v>6</v>
      </c>
      <c r="AB454" s="1">
        <v>7</v>
      </c>
      <c r="AC454" s="1">
        <v>8</v>
      </c>
      <c r="AD454" s="1">
        <v>9</v>
      </c>
      <c r="AE454" s="1">
        <v>10</v>
      </c>
      <c r="AF454" s="1">
        <v>11</v>
      </c>
      <c r="AG454" s="1">
        <v>12</v>
      </c>
      <c r="AY454" s="1">
        <v>1</v>
      </c>
      <c r="AZ454" s="1">
        <v>2</v>
      </c>
      <c r="BA454" s="1">
        <v>3</v>
      </c>
      <c r="BB454" s="1">
        <v>4</v>
      </c>
      <c r="BC454" s="1">
        <v>5</v>
      </c>
      <c r="BD454" s="1">
        <v>6</v>
      </c>
      <c r="BE454" s="1">
        <v>7</v>
      </c>
      <c r="BF454" s="1">
        <v>8</v>
      </c>
      <c r="BG454" s="1">
        <v>9</v>
      </c>
      <c r="BH454" s="1">
        <v>10</v>
      </c>
      <c r="BI454" s="1">
        <v>11</v>
      </c>
      <c r="BJ454" s="1">
        <v>12</v>
      </c>
      <c r="CB454" s="1">
        <v>1</v>
      </c>
      <c r="CC454" s="1">
        <v>2</v>
      </c>
      <c r="CD454" s="1">
        <v>3</v>
      </c>
      <c r="CE454" s="1">
        <v>4</v>
      </c>
      <c r="CF454" s="1">
        <v>5</v>
      </c>
      <c r="CG454" s="1">
        <v>6</v>
      </c>
      <c r="CH454" s="1">
        <v>7</v>
      </c>
      <c r="CI454" s="1">
        <v>8</v>
      </c>
      <c r="CJ454" s="1">
        <v>9</v>
      </c>
      <c r="CK454" s="1">
        <v>10</v>
      </c>
      <c r="CL454" s="1">
        <v>11</v>
      </c>
      <c r="CM454" s="1">
        <v>12</v>
      </c>
      <c r="DE454" s="1">
        <v>1</v>
      </c>
      <c r="DF454" s="1">
        <v>2</v>
      </c>
      <c r="DG454" s="1">
        <v>3</v>
      </c>
      <c r="DH454" s="1">
        <v>4</v>
      </c>
      <c r="DI454" s="1">
        <v>5</v>
      </c>
      <c r="DJ454" s="1">
        <v>6</v>
      </c>
      <c r="DK454" s="1">
        <v>7</v>
      </c>
      <c r="DL454" s="1">
        <v>8</v>
      </c>
      <c r="DM454" s="1">
        <v>9</v>
      </c>
      <c r="DN454" s="1">
        <v>10</v>
      </c>
      <c r="DO454" s="1">
        <v>11</v>
      </c>
      <c r="DP454" s="1">
        <v>12</v>
      </c>
    </row>
    <row r="455" spans="22:120" ht="24" customHeight="1" x14ac:dyDescent="0.2">
      <c r="V455" s="1"/>
      <c r="AY455" s="1"/>
      <c r="CB455" s="1"/>
      <c r="DE455" s="1"/>
    </row>
    <row r="456" spans="22:120" ht="24" customHeight="1" x14ac:dyDescent="0.2">
      <c r="V456" s="38" t="str" cm="1">
        <f t="array" aca="1" ref="V456:AG463" ca="1">MASK(_xlfn.ANCHORARRAY(V411),V450:AG450)</f>
        <v>.</v>
      </c>
      <c r="W456" s="38" t="str">
        <f ca="1"/>
        <v>.</v>
      </c>
      <c r="X456" s="38" t="str">
        <f ca="1"/>
        <v>.</v>
      </c>
      <c r="Y456" s="38" t="str">
        <f ca="1"/>
        <v>.</v>
      </c>
      <c r="Z456" s="38" t="str">
        <f ca="1"/>
        <v>.</v>
      </c>
      <c r="AA456" s="38">
        <f ca="1"/>
        <v>2</v>
      </c>
      <c r="AB456" s="38">
        <f ca="1"/>
        <v>1</v>
      </c>
      <c r="AC456" s="38" t="str">
        <f ca="1"/>
        <v>.</v>
      </c>
      <c r="AD456" s="38" t="str">
        <f ca="1"/>
        <v>.</v>
      </c>
      <c r="AE456" s="38" t="str">
        <f ca="1"/>
        <v>.</v>
      </c>
      <c r="AF456" s="38" t="str">
        <f ca="1"/>
        <v>.</v>
      </c>
      <c r="AG456" s="38" t="str">
        <f ca="1"/>
        <v>.</v>
      </c>
      <c r="AY456" s="38" t="str" cm="1">
        <f t="array" aca="1" ref="AY456:BJ463" ca="1">MASK(_xlfn.ANCHORARRAY(V411),AY450:BJ450)</f>
        <v>.</v>
      </c>
      <c r="AZ456" s="38" t="str">
        <f ca="1"/>
        <v>.</v>
      </c>
      <c r="BA456" s="38" t="str">
        <f ca="1"/>
        <v>.</v>
      </c>
      <c r="BB456" s="38">
        <f ca="1"/>
        <v>3</v>
      </c>
      <c r="BC456" s="38">
        <f ca="1"/>
        <v>0</v>
      </c>
      <c r="BD456" s="38" t="str">
        <f ca="1"/>
        <v>.</v>
      </c>
      <c r="BE456" s="38" t="str">
        <f ca="1"/>
        <v>.</v>
      </c>
      <c r="BF456" s="38">
        <f ca="1"/>
        <v>2</v>
      </c>
      <c r="BG456" s="38">
        <f ca="1"/>
        <v>3</v>
      </c>
      <c r="BH456" s="38">
        <f ca="1"/>
        <v>3</v>
      </c>
      <c r="BI456" s="38">
        <f ca="1"/>
        <v>2</v>
      </c>
      <c r="BJ456" s="38">
        <f ca="1"/>
        <v>2</v>
      </c>
      <c r="CB456" s="38" cm="1">
        <f t="array" aca="1" ref="CB456:CM463" ca="1">MASK(_xlfn.ANCHORARRAY(V411),CB450:CM450)</f>
        <v>0</v>
      </c>
      <c r="CC456" s="38">
        <f ca="1"/>
        <v>0</v>
      </c>
      <c r="CD456" s="38">
        <f ca="1"/>
        <v>3</v>
      </c>
      <c r="CE456" s="38" t="str">
        <f ca="1"/>
        <v>.</v>
      </c>
      <c r="CF456" s="38">
        <f ca="1"/>
        <v>0</v>
      </c>
      <c r="CG456" s="38" t="str">
        <f ca="1"/>
        <v>.</v>
      </c>
      <c r="CH456" s="38">
        <f ca="1"/>
        <v>1</v>
      </c>
      <c r="CI456" s="38">
        <f ca="1"/>
        <v>2</v>
      </c>
      <c r="CJ456" s="38" t="str">
        <f ca="1"/>
        <v>.</v>
      </c>
      <c r="CK456" s="38">
        <f ca="1"/>
        <v>3</v>
      </c>
      <c r="CL456" s="38">
        <f ca="1"/>
        <v>2</v>
      </c>
      <c r="CM456" s="38">
        <f ca="1"/>
        <v>2</v>
      </c>
      <c r="DE456" s="38" cm="1">
        <f t="array" aca="1" ref="DE456:DP463" ca="1">MASK(_xlfn.ANCHORARRAY(V411),DE450:DP450)</f>
        <v>0</v>
      </c>
      <c r="DF456" s="38">
        <f ca="1"/>
        <v>0</v>
      </c>
      <c r="DG456" s="38">
        <f ca="1"/>
        <v>3</v>
      </c>
      <c r="DH456" s="38">
        <f ca="1"/>
        <v>3</v>
      </c>
      <c r="DI456" s="38" t="str">
        <f ca="1"/>
        <v>.</v>
      </c>
      <c r="DJ456" s="38">
        <f ca="1"/>
        <v>2</v>
      </c>
      <c r="DK456" s="38" t="str">
        <f ca="1"/>
        <v>.</v>
      </c>
      <c r="DL456" s="38" t="str">
        <f ca="1"/>
        <v>.</v>
      </c>
      <c r="DM456" s="38">
        <f ca="1"/>
        <v>3</v>
      </c>
      <c r="DN456" s="38" t="str">
        <f ca="1"/>
        <v>.</v>
      </c>
      <c r="DO456" s="38" t="str">
        <f ca="1"/>
        <v>.</v>
      </c>
      <c r="DP456" s="38" t="str">
        <f ca="1"/>
        <v>.</v>
      </c>
    </row>
    <row r="457" spans="22:120" ht="24" customHeight="1" x14ac:dyDescent="0.2">
      <c r="V457" s="39" t="str">
        <f ca="1"/>
        <v>.</v>
      </c>
      <c r="W457" s="39" t="str">
        <f ca="1"/>
        <v>.</v>
      </c>
      <c r="X457" s="39" t="str">
        <f ca="1"/>
        <v>.</v>
      </c>
      <c r="Y457" s="39" t="str">
        <f ca="1"/>
        <v>.</v>
      </c>
      <c r="Z457" s="39" t="str">
        <f ca="1"/>
        <v>.</v>
      </c>
      <c r="AA457" s="39">
        <f ca="1"/>
        <v>0</v>
      </c>
      <c r="AB457" s="39">
        <f ca="1"/>
        <v>3</v>
      </c>
      <c r="AC457" s="39" t="str">
        <f ca="1"/>
        <v>.</v>
      </c>
      <c r="AD457" s="39" t="str">
        <f ca="1"/>
        <v>.</v>
      </c>
      <c r="AE457" s="39" t="str">
        <f ca="1"/>
        <v>.</v>
      </c>
      <c r="AF457" s="39" t="str">
        <f ca="1"/>
        <v>.</v>
      </c>
      <c r="AG457" s="39" t="str">
        <f ca="1"/>
        <v>.</v>
      </c>
      <c r="AY457" s="39" t="str">
        <f ca="1"/>
        <v>.</v>
      </c>
      <c r="AZ457" s="39" t="str">
        <f ca="1"/>
        <v>.</v>
      </c>
      <c r="BA457" s="39" t="str">
        <f ca="1"/>
        <v>.</v>
      </c>
      <c r="BB457" s="39">
        <f ca="1"/>
        <v>2</v>
      </c>
      <c r="BC457" s="39">
        <f ca="1"/>
        <v>0</v>
      </c>
      <c r="BD457" s="39" t="str">
        <f ca="1"/>
        <v>.</v>
      </c>
      <c r="BE457" s="39" t="str">
        <f ca="1"/>
        <v>.</v>
      </c>
      <c r="BF457" s="39">
        <f ca="1"/>
        <v>3</v>
      </c>
      <c r="BG457" s="39">
        <f ca="1"/>
        <v>2</v>
      </c>
      <c r="BH457" s="39">
        <f ca="1"/>
        <v>2</v>
      </c>
      <c r="BI457" s="39">
        <f ca="1"/>
        <v>0</v>
      </c>
      <c r="BJ457" s="39">
        <f ca="1"/>
        <v>0</v>
      </c>
      <c r="CB457" s="39">
        <f ca="1"/>
        <v>2</v>
      </c>
      <c r="CC457" s="39">
        <f ca="1"/>
        <v>0</v>
      </c>
      <c r="CD457" s="39">
        <f ca="1"/>
        <v>0</v>
      </c>
      <c r="CE457" s="39" t="str">
        <f ca="1"/>
        <v>.</v>
      </c>
      <c r="CF457" s="39">
        <f ca="1"/>
        <v>0</v>
      </c>
      <c r="CG457" s="39" t="str">
        <f ca="1"/>
        <v>.</v>
      </c>
      <c r="CH457" s="39">
        <f ca="1"/>
        <v>3</v>
      </c>
      <c r="CI457" s="39">
        <f ca="1"/>
        <v>3</v>
      </c>
      <c r="CJ457" s="39" t="str">
        <f ca="1"/>
        <v>.</v>
      </c>
      <c r="CK457" s="39">
        <f ca="1"/>
        <v>2</v>
      </c>
      <c r="CL457" s="39">
        <f ca="1"/>
        <v>0</v>
      </c>
      <c r="CM457" s="39">
        <f ca="1"/>
        <v>0</v>
      </c>
      <c r="DE457" s="39">
        <f ca="1"/>
        <v>2</v>
      </c>
      <c r="DF457" s="39">
        <f ca="1"/>
        <v>0</v>
      </c>
      <c r="DG457" s="39">
        <f ca="1"/>
        <v>0</v>
      </c>
      <c r="DH457" s="39">
        <f ca="1"/>
        <v>2</v>
      </c>
      <c r="DI457" s="39" t="str">
        <f ca="1"/>
        <v>.</v>
      </c>
      <c r="DJ457" s="39">
        <f ca="1"/>
        <v>0</v>
      </c>
      <c r="DK457" s="39" t="str">
        <f ca="1"/>
        <v>.</v>
      </c>
      <c r="DL457" s="39" t="str">
        <f ca="1"/>
        <v>.</v>
      </c>
      <c r="DM457" s="39">
        <f ca="1"/>
        <v>2</v>
      </c>
      <c r="DN457" s="39" t="str">
        <f ca="1"/>
        <v>.</v>
      </c>
      <c r="DO457" s="39" t="str">
        <f ca="1"/>
        <v>.</v>
      </c>
      <c r="DP457" s="39" t="str">
        <f ca="1"/>
        <v>.</v>
      </c>
    </row>
    <row r="458" spans="22:120" ht="24" customHeight="1" x14ac:dyDescent="0.2">
      <c r="V458" s="39" t="str">
        <f ca="1"/>
        <v>.</v>
      </c>
      <c r="W458" s="39" t="str">
        <f ca="1"/>
        <v>.</v>
      </c>
      <c r="X458" s="39" t="str">
        <f ca="1"/>
        <v>.</v>
      </c>
      <c r="Y458" s="39" t="str">
        <f ca="1"/>
        <v>.</v>
      </c>
      <c r="Z458" s="39" t="str">
        <f ca="1"/>
        <v>.</v>
      </c>
      <c r="AA458" s="39">
        <f ca="1"/>
        <v>3</v>
      </c>
      <c r="AB458" s="39">
        <f ca="1"/>
        <v>0</v>
      </c>
      <c r="AC458" s="39" t="str">
        <f ca="1"/>
        <v>.</v>
      </c>
      <c r="AD458" s="39" t="str">
        <f ca="1"/>
        <v>.</v>
      </c>
      <c r="AE458" s="39" t="str">
        <f ca="1"/>
        <v>.</v>
      </c>
      <c r="AF458" s="39" t="str">
        <f ca="1"/>
        <v>.</v>
      </c>
      <c r="AG458" s="39" t="str">
        <f ca="1"/>
        <v>.</v>
      </c>
      <c r="AY458" s="39" t="str">
        <f ca="1"/>
        <v>.</v>
      </c>
      <c r="AZ458" s="39" t="str">
        <f ca="1"/>
        <v>.</v>
      </c>
      <c r="BA458" s="39" t="str">
        <f ca="1"/>
        <v>.</v>
      </c>
      <c r="BB458" s="39">
        <f ca="1"/>
        <v>0</v>
      </c>
      <c r="BC458" s="39">
        <f ca="1"/>
        <v>3</v>
      </c>
      <c r="BD458" s="39" t="str">
        <f ca="1"/>
        <v>.</v>
      </c>
      <c r="BE458" s="39" t="str">
        <f ca="1"/>
        <v>.</v>
      </c>
      <c r="BF458" s="39">
        <f ca="1"/>
        <v>2</v>
      </c>
      <c r="BG458" s="39">
        <f ca="1"/>
        <v>3</v>
      </c>
      <c r="BH458" s="39">
        <f ca="1"/>
        <v>2</v>
      </c>
      <c r="BI458" s="39">
        <f ca="1"/>
        <v>3</v>
      </c>
      <c r="BJ458" s="39">
        <f ca="1"/>
        <v>2</v>
      </c>
      <c r="CB458" s="39">
        <f ca="1"/>
        <v>3</v>
      </c>
      <c r="CC458" s="39">
        <f ca="1"/>
        <v>0</v>
      </c>
      <c r="CD458" s="39">
        <f ca="1"/>
        <v>1</v>
      </c>
      <c r="CE458" s="39" t="str">
        <f ca="1"/>
        <v>.</v>
      </c>
      <c r="CF458" s="39">
        <f ca="1"/>
        <v>3</v>
      </c>
      <c r="CG458" s="39" t="str">
        <f ca="1"/>
        <v>.</v>
      </c>
      <c r="CH458" s="39">
        <f ca="1"/>
        <v>0</v>
      </c>
      <c r="CI458" s="39">
        <f ca="1"/>
        <v>2</v>
      </c>
      <c r="CJ458" s="39" t="str">
        <f ca="1"/>
        <v>.</v>
      </c>
      <c r="CK458" s="39">
        <f ca="1"/>
        <v>2</v>
      </c>
      <c r="CL458" s="39">
        <f ca="1"/>
        <v>3</v>
      </c>
      <c r="CM458" s="39">
        <f ca="1"/>
        <v>2</v>
      </c>
      <c r="DE458" s="39">
        <f ca="1"/>
        <v>3</v>
      </c>
      <c r="DF458" s="39">
        <f ca="1"/>
        <v>0</v>
      </c>
      <c r="DG458" s="39">
        <f ca="1"/>
        <v>1</v>
      </c>
      <c r="DH458" s="39">
        <f ca="1"/>
        <v>0</v>
      </c>
      <c r="DI458" s="39" t="str">
        <f ca="1"/>
        <v>.</v>
      </c>
      <c r="DJ458" s="39">
        <f ca="1"/>
        <v>3</v>
      </c>
      <c r="DK458" s="39" t="str">
        <f ca="1"/>
        <v>.</v>
      </c>
      <c r="DL458" s="39" t="str">
        <f ca="1"/>
        <v>.</v>
      </c>
      <c r="DM458" s="39">
        <f ca="1"/>
        <v>3</v>
      </c>
      <c r="DN458" s="39" t="str">
        <f ca="1"/>
        <v>.</v>
      </c>
      <c r="DO458" s="39" t="str">
        <f ca="1"/>
        <v>.</v>
      </c>
      <c r="DP458" s="39" t="str">
        <f ca="1"/>
        <v>.</v>
      </c>
    </row>
    <row r="459" spans="22:120" ht="24" customHeight="1" x14ac:dyDescent="0.2">
      <c r="V459" s="39" t="str">
        <f ca="1"/>
        <v>.</v>
      </c>
      <c r="W459" s="39" t="str">
        <f ca="1"/>
        <v>.</v>
      </c>
      <c r="X459" s="39" t="str">
        <f ca="1"/>
        <v>.</v>
      </c>
      <c r="Y459" s="39" t="str">
        <f ca="1"/>
        <v>.</v>
      </c>
      <c r="Z459" s="39" t="str">
        <f ca="1"/>
        <v>.</v>
      </c>
      <c r="AA459" s="39">
        <f ca="1"/>
        <v>3</v>
      </c>
      <c r="AB459" s="39">
        <f ca="1"/>
        <v>0</v>
      </c>
      <c r="AC459" s="39" t="str">
        <f ca="1"/>
        <v>.</v>
      </c>
      <c r="AD459" s="39" t="str">
        <f ca="1"/>
        <v>.</v>
      </c>
      <c r="AE459" s="39" t="str">
        <f ca="1"/>
        <v>.</v>
      </c>
      <c r="AF459" s="39" t="str">
        <f ca="1"/>
        <v>.</v>
      </c>
      <c r="AG459" s="39" t="str">
        <f ca="1"/>
        <v>.</v>
      </c>
      <c r="AY459" s="39" t="str">
        <f ca="1"/>
        <v>.</v>
      </c>
      <c r="AZ459" s="39" t="str">
        <f ca="1"/>
        <v>.</v>
      </c>
      <c r="BA459" s="39" t="str">
        <f ca="1"/>
        <v>.</v>
      </c>
      <c r="BB459" s="39">
        <f ca="1"/>
        <v>0</v>
      </c>
      <c r="BC459" s="39">
        <f ca="1"/>
        <v>0</v>
      </c>
      <c r="BD459" s="39" t="str">
        <f ca="1"/>
        <v>.</v>
      </c>
      <c r="BE459" s="39" t="str">
        <f ca="1"/>
        <v>.</v>
      </c>
      <c r="BF459" s="39">
        <f ca="1"/>
        <v>1</v>
      </c>
      <c r="BG459" s="39">
        <f ca="1"/>
        <v>1</v>
      </c>
      <c r="BH459" s="39">
        <f ca="1"/>
        <v>1</v>
      </c>
      <c r="BI459" s="39">
        <f ca="1"/>
        <v>0</v>
      </c>
      <c r="BJ459" s="39">
        <f ca="1"/>
        <v>1</v>
      </c>
      <c r="CB459" s="39">
        <f ca="1"/>
        <v>3</v>
      </c>
      <c r="CC459" s="39">
        <f ca="1"/>
        <v>3</v>
      </c>
      <c r="CD459" s="39">
        <f ca="1"/>
        <v>3</v>
      </c>
      <c r="CE459" s="39" t="str">
        <f ca="1"/>
        <v>.</v>
      </c>
      <c r="CF459" s="39">
        <f ca="1"/>
        <v>0</v>
      </c>
      <c r="CG459" s="39" t="str">
        <f ca="1"/>
        <v>.</v>
      </c>
      <c r="CH459" s="39">
        <f ca="1"/>
        <v>0</v>
      </c>
      <c r="CI459" s="39">
        <f ca="1"/>
        <v>1</v>
      </c>
      <c r="CJ459" s="39" t="str">
        <f ca="1"/>
        <v>.</v>
      </c>
      <c r="CK459" s="39">
        <f ca="1"/>
        <v>1</v>
      </c>
      <c r="CL459" s="39">
        <f ca="1"/>
        <v>0</v>
      </c>
      <c r="CM459" s="39">
        <f ca="1"/>
        <v>1</v>
      </c>
      <c r="DE459" s="39">
        <f ca="1"/>
        <v>3</v>
      </c>
      <c r="DF459" s="39">
        <f ca="1"/>
        <v>3</v>
      </c>
      <c r="DG459" s="39">
        <f ca="1"/>
        <v>3</v>
      </c>
      <c r="DH459" s="39">
        <f ca="1"/>
        <v>0</v>
      </c>
      <c r="DI459" s="39" t="str">
        <f ca="1"/>
        <v>.</v>
      </c>
      <c r="DJ459" s="39">
        <f ca="1"/>
        <v>3</v>
      </c>
      <c r="DK459" s="39" t="str">
        <f ca="1"/>
        <v>.</v>
      </c>
      <c r="DL459" s="39" t="str">
        <f ca="1"/>
        <v>.</v>
      </c>
      <c r="DM459" s="39">
        <f ca="1"/>
        <v>1</v>
      </c>
      <c r="DN459" s="39" t="str">
        <f ca="1"/>
        <v>.</v>
      </c>
      <c r="DO459" s="39" t="str">
        <f ca="1"/>
        <v>.</v>
      </c>
      <c r="DP459" s="39" t="str">
        <f ca="1"/>
        <v>.</v>
      </c>
    </row>
    <row r="460" spans="22:120" ht="24" customHeight="1" x14ac:dyDescent="0.2">
      <c r="V460" s="39" t="str">
        <f ca="1"/>
        <v>.</v>
      </c>
      <c r="W460" s="39" t="str">
        <f ca="1"/>
        <v>.</v>
      </c>
      <c r="X460" s="39" t="str">
        <f ca="1"/>
        <v>.</v>
      </c>
      <c r="Y460" s="39" t="str">
        <f ca="1"/>
        <v>.</v>
      </c>
      <c r="Z460" s="39" t="str">
        <f ca="1"/>
        <v>.</v>
      </c>
      <c r="AA460" s="39">
        <f ca="1"/>
        <v>2</v>
      </c>
      <c r="AB460" s="39">
        <f ca="1"/>
        <v>2</v>
      </c>
      <c r="AC460" s="39" t="str">
        <f ca="1"/>
        <v>.</v>
      </c>
      <c r="AD460" s="39" t="str">
        <f ca="1"/>
        <v>.</v>
      </c>
      <c r="AE460" s="39" t="str">
        <f ca="1"/>
        <v>.</v>
      </c>
      <c r="AF460" s="39" t="str">
        <f ca="1"/>
        <v>.</v>
      </c>
      <c r="AG460" s="39" t="str">
        <f ca="1"/>
        <v>.</v>
      </c>
      <c r="AY460" s="39" t="str">
        <f ca="1"/>
        <v>.</v>
      </c>
      <c r="AZ460" s="39" t="str">
        <f ca="1"/>
        <v>.</v>
      </c>
      <c r="BA460" s="39" t="str">
        <f ca="1"/>
        <v>.</v>
      </c>
      <c r="BB460" s="39">
        <f ca="1"/>
        <v>1</v>
      </c>
      <c r="BC460" s="39">
        <f ca="1"/>
        <v>3</v>
      </c>
      <c r="BD460" s="39" t="str">
        <f ca="1"/>
        <v>.</v>
      </c>
      <c r="BE460" s="39" t="str">
        <f ca="1"/>
        <v>.</v>
      </c>
      <c r="BF460" s="39">
        <f ca="1"/>
        <v>3</v>
      </c>
      <c r="BG460" s="39">
        <f ca="1"/>
        <v>0</v>
      </c>
      <c r="BH460" s="39">
        <f ca="1"/>
        <v>3</v>
      </c>
      <c r="BI460" s="39">
        <f ca="1"/>
        <v>2</v>
      </c>
      <c r="BJ460" s="39">
        <f ca="1"/>
        <v>0</v>
      </c>
      <c r="CB460" s="39">
        <f ca="1"/>
        <v>2</v>
      </c>
      <c r="CC460" s="39">
        <f ca="1"/>
        <v>2</v>
      </c>
      <c r="CD460" s="39">
        <f ca="1"/>
        <v>0</v>
      </c>
      <c r="CE460" s="39" t="str">
        <f ca="1"/>
        <v>.</v>
      </c>
      <c r="CF460" s="39">
        <f ca="1"/>
        <v>3</v>
      </c>
      <c r="CG460" s="39" t="str">
        <f ca="1"/>
        <v>.</v>
      </c>
      <c r="CH460" s="39">
        <f ca="1"/>
        <v>2</v>
      </c>
      <c r="CI460" s="39">
        <f ca="1"/>
        <v>3</v>
      </c>
      <c r="CJ460" s="39" t="str">
        <f ca="1"/>
        <v>.</v>
      </c>
      <c r="CK460" s="39">
        <f ca="1"/>
        <v>3</v>
      </c>
      <c r="CL460" s="39">
        <f ca="1"/>
        <v>2</v>
      </c>
      <c r="CM460" s="39">
        <f ca="1"/>
        <v>0</v>
      </c>
      <c r="DE460" s="39">
        <f ca="1"/>
        <v>2</v>
      </c>
      <c r="DF460" s="39">
        <f ca="1"/>
        <v>2</v>
      </c>
      <c r="DG460" s="39">
        <f ca="1"/>
        <v>0</v>
      </c>
      <c r="DH460" s="39">
        <f ca="1"/>
        <v>1</v>
      </c>
      <c r="DI460" s="39" t="str">
        <f ca="1"/>
        <v>.</v>
      </c>
      <c r="DJ460" s="39">
        <f ca="1"/>
        <v>2</v>
      </c>
      <c r="DK460" s="39" t="str">
        <f ca="1"/>
        <v>.</v>
      </c>
      <c r="DL460" s="39" t="str">
        <f ca="1"/>
        <v>.</v>
      </c>
      <c r="DM460" s="39">
        <f ca="1"/>
        <v>0</v>
      </c>
      <c r="DN460" s="39" t="str">
        <f ca="1"/>
        <v>.</v>
      </c>
      <c r="DO460" s="39" t="str">
        <f ca="1"/>
        <v>.</v>
      </c>
      <c r="DP460" s="39" t="str">
        <f ca="1"/>
        <v>.</v>
      </c>
    </row>
    <row r="461" spans="22:120" ht="24" customHeight="1" x14ac:dyDescent="0.2">
      <c r="V461" s="39" t="str">
        <f ca="1"/>
        <v>.</v>
      </c>
      <c r="W461" s="39" t="str">
        <f ca="1"/>
        <v>.</v>
      </c>
      <c r="X461" s="39" t="str">
        <f ca="1"/>
        <v>.</v>
      </c>
      <c r="Y461" s="39" t="str">
        <f ca="1"/>
        <v>.</v>
      </c>
      <c r="Z461" s="39" t="str">
        <f ca="1"/>
        <v>.</v>
      </c>
      <c r="AA461" s="39">
        <f ca="1"/>
        <v>0</v>
      </c>
      <c r="AB461" s="39">
        <f ca="1"/>
        <v>2</v>
      </c>
      <c r="AC461" s="39" t="str">
        <f ca="1"/>
        <v>.</v>
      </c>
      <c r="AD461" s="39" t="str">
        <f ca="1"/>
        <v>.</v>
      </c>
      <c r="AE461" s="39" t="str">
        <f ca="1"/>
        <v>.</v>
      </c>
      <c r="AF461" s="39" t="str">
        <f ca="1"/>
        <v>.</v>
      </c>
      <c r="AG461" s="39" t="str">
        <f ca="1"/>
        <v>.</v>
      </c>
      <c r="AY461" s="39" t="str">
        <f ca="1"/>
        <v>.</v>
      </c>
      <c r="AZ461" s="39" t="str">
        <f ca="1"/>
        <v>.</v>
      </c>
      <c r="BA461" s="39" t="str">
        <f ca="1"/>
        <v>.</v>
      </c>
      <c r="BB461" s="39">
        <f ca="1"/>
        <v>0</v>
      </c>
      <c r="BC461" s="39">
        <f ca="1"/>
        <v>2</v>
      </c>
      <c r="BD461" s="39" t="str">
        <f ca="1"/>
        <v>.</v>
      </c>
      <c r="BE461" s="39" t="str">
        <f ca="1"/>
        <v>.</v>
      </c>
      <c r="BF461" s="39">
        <f ca="1"/>
        <v>3</v>
      </c>
      <c r="BG461" s="39">
        <f ca="1"/>
        <v>1</v>
      </c>
      <c r="BH461" s="39">
        <f ca="1"/>
        <v>1</v>
      </c>
      <c r="BI461" s="39">
        <f ca="1"/>
        <v>2</v>
      </c>
      <c r="BJ461" s="39">
        <f ca="1"/>
        <v>1</v>
      </c>
      <c r="CB461" s="39">
        <f ca="1"/>
        <v>2</v>
      </c>
      <c r="CC461" s="39">
        <f ca="1"/>
        <v>0</v>
      </c>
      <c r="CD461" s="39">
        <f ca="1"/>
        <v>2</v>
      </c>
      <c r="CE461" s="39" t="str">
        <f ca="1"/>
        <v>.</v>
      </c>
      <c r="CF461" s="39">
        <f ca="1"/>
        <v>2</v>
      </c>
      <c r="CG461" s="39" t="str">
        <f ca="1"/>
        <v>.</v>
      </c>
      <c r="CH461" s="39">
        <f ca="1"/>
        <v>2</v>
      </c>
      <c r="CI461" s="39">
        <f ca="1"/>
        <v>3</v>
      </c>
      <c r="CJ461" s="39" t="str">
        <f ca="1"/>
        <v>.</v>
      </c>
      <c r="CK461" s="39">
        <f ca="1"/>
        <v>1</v>
      </c>
      <c r="CL461" s="39">
        <f ca="1"/>
        <v>2</v>
      </c>
      <c r="CM461" s="39">
        <f ca="1"/>
        <v>1</v>
      </c>
      <c r="DE461" s="39">
        <f ca="1"/>
        <v>2</v>
      </c>
      <c r="DF461" s="39">
        <f ca="1"/>
        <v>0</v>
      </c>
      <c r="DG461" s="39">
        <f ca="1"/>
        <v>2</v>
      </c>
      <c r="DH461" s="39">
        <f ca="1"/>
        <v>0</v>
      </c>
      <c r="DI461" s="39" t="str">
        <f ca="1"/>
        <v>.</v>
      </c>
      <c r="DJ461" s="39">
        <f ca="1"/>
        <v>0</v>
      </c>
      <c r="DK461" s="39" t="str">
        <f ca="1"/>
        <v>.</v>
      </c>
      <c r="DL461" s="39" t="str">
        <f ca="1"/>
        <v>.</v>
      </c>
      <c r="DM461" s="39">
        <f ca="1"/>
        <v>1</v>
      </c>
      <c r="DN461" s="39" t="str">
        <f ca="1"/>
        <v>.</v>
      </c>
      <c r="DO461" s="39" t="str">
        <f ca="1"/>
        <v>.</v>
      </c>
      <c r="DP461" s="39" t="str">
        <f ca="1"/>
        <v>.</v>
      </c>
    </row>
    <row r="462" spans="22:120" ht="24" customHeight="1" x14ac:dyDescent="0.2">
      <c r="V462" s="39" t="str">
        <f ca="1"/>
        <v>.</v>
      </c>
      <c r="W462" s="39" t="str">
        <f ca="1"/>
        <v>.</v>
      </c>
      <c r="X462" s="39" t="str">
        <f ca="1"/>
        <v>.</v>
      </c>
      <c r="Y462" s="39" t="str">
        <f ca="1"/>
        <v>.</v>
      </c>
      <c r="Z462" s="39" t="str">
        <f ca="1"/>
        <v>.</v>
      </c>
      <c r="AA462" s="39">
        <f ca="1"/>
        <v>0</v>
      </c>
      <c r="AB462" s="39">
        <f ca="1"/>
        <v>0</v>
      </c>
      <c r="AC462" s="39" t="str">
        <f ca="1"/>
        <v>.</v>
      </c>
      <c r="AD462" s="39" t="str">
        <f ca="1"/>
        <v>.</v>
      </c>
      <c r="AE462" s="39" t="str">
        <f ca="1"/>
        <v>.</v>
      </c>
      <c r="AF462" s="39" t="str">
        <f ca="1"/>
        <v>.</v>
      </c>
      <c r="AG462" s="39" t="str">
        <f ca="1"/>
        <v>.</v>
      </c>
      <c r="AY462" s="39" t="str">
        <f ca="1"/>
        <v>.</v>
      </c>
      <c r="AZ462" s="39" t="str">
        <f ca="1"/>
        <v>.</v>
      </c>
      <c r="BA462" s="39" t="str">
        <f ca="1"/>
        <v>.</v>
      </c>
      <c r="BB462" s="39">
        <f ca="1"/>
        <v>3</v>
      </c>
      <c r="BC462" s="39">
        <f ca="1"/>
        <v>1</v>
      </c>
      <c r="BD462" s="39" t="str">
        <f ca="1"/>
        <v>.</v>
      </c>
      <c r="BE462" s="39" t="str">
        <f ca="1"/>
        <v>.</v>
      </c>
      <c r="BF462" s="39">
        <f ca="1"/>
        <v>1</v>
      </c>
      <c r="BG462" s="39">
        <f ca="1"/>
        <v>3</v>
      </c>
      <c r="BH462" s="39">
        <f ca="1"/>
        <v>1</v>
      </c>
      <c r="BI462" s="39">
        <f ca="1"/>
        <v>1</v>
      </c>
      <c r="BJ462" s="39">
        <f ca="1"/>
        <v>2</v>
      </c>
      <c r="CB462" s="39">
        <f ca="1"/>
        <v>1</v>
      </c>
      <c r="CC462" s="39">
        <f ca="1"/>
        <v>3</v>
      </c>
      <c r="CD462" s="39">
        <f ca="1"/>
        <v>2</v>
      </c>
      <c r="CE462" s="39" t="str">
        <f ca="1"/>
        <v>.</v>
      </c>
      <c r="CF462" s="39">
        <f ca="1"/>
        <v>1</v>
      </c>
      <c r="CG462" s="39" t="str">
        <f ca="1"/>
        <v>.</v>
      </c>
      <c r="CH462" s="39">
        <f ca="1"/>
        <v>0</v>
      </c>
      <c r="CI462" s="39">
        <f ca="1"/>
        <v>1</v>
      </c>
      <c r="CJ462" s="39" t="str">
        <f ca="1"/>
        <v>.</v>
      </c>
      <c r="CK462" s="39">
        <f ca="1"/>
        <v>1</v>
      </c>
      <c r="CL462" s="39">
        <f ca="1"/>
        <v>1</v>
      </c>
      <c r="CM462" s="39">
        <f ca="1"/>
        <v>2</v>
      </c>
      <c r="DE462" s="39">
        <f ca="1"/>
        <v>1</v>
      </c>
      <c r="DF462" s="39">
        <f ca="1"/>
        <v>3</v>
      </c>
      <c r="DG462" s="39">
        <f ca="1"/>
        <v>2</v>
      </c>
      <c r="DH462" s="39">
        <f ca="1"/>
        <v>3</v>
      </c>
      <c r="DI462" s="39" t="str">
        <f ca="1"/>
        <v>.</v>
      </c>
      <c r="DJ462" s="39">
        <f ca="1"/>
        <v>0</v>
      </c>
      <c r="DK462" s="39" t="str">
        <f ca="1"/>
        <v>.</v>
      </c>
      <c r="DL462" s="39" t="str">
        <f ca="1"/>
        <v>.</v>
      </c>
      <c r="DM462" s="39">
        <f ca="1"/>
        <v>3</v>
      </c>
      <c r="DN462" s="39" t="str">
        <f ca="1"/>
        <v>.</v>
      </c>
      <c r="DO462" s="39" t="str">
        <f ca="1"/>
        <v>.</v>
      </c>
      <c r="DP462" s="39" t="str">
        <f ca="1"/>
        <v>.</v>
      </c>
    </row>
    <row r="463" spans="22:120" ht="24" customHeight="1" x14ac:dyDescent="0.2">
      <c r="V463" s="40" t="str">
        <f ca="1"/>
        <v>.</v>
      </c>
      <c r="W463" s="40" t="str">
        <f ca="1"/>
        <v>.</v>
      </c>
      <c r="X463" s="40" t="str">
        <f ca="1"/>
        <v>.</v>
      </c>
      <c r="Y463" s="40" t="str">
        <f ca="1"/>
        <v>.</v>
      </c>
      <c r="Z463" s="40" t="str">
        <f ca="1"/>
        <v>.</v>
      </c>
      <c r="AA463" s="40">
        <f ca="1"/>
        <v>3</v>
      </c>
      <c r="AB463" s="40">
        <f ca="1"/>
        <v>1</v>
      </c>
      <c r="AC463" s="40" t="str">
        <f ca="1"/>
        <v>.</v>
      </c>
      <c r="AD463" s="40" t="str">
        <f ca="1"/>
        <v>.</v>
      </c>
      <c r="AE463" s="40" t="str">
        <f ca="1"/>
        <v>.</v>
      </c>
      <c r="AF463" s="40" t="str">
        <f ca="1"/>
        <v>.</v>
      </c>
      <c r="AG463" s="40" t="str">
        <f ca="1"/>
        <v>.</v>
      </c>
      <c r="AY463" s="40" t="str">
        <f ca="1"/>
        <v>.</v>
      </c>
      <c r="AZ463" s="40" t="str">
        <f ca="1"/>
        <v>.</v>
      </c>
      <c r="BA463" s="40" t="str">
        <f ca="1"/>
        <v>.</v>
      </c>
      <c r="BB463" s="40">
        <f ca="1"/>
        <v>0</v>
      </c>
      <c r="BC463" s="40">
        <f ca="1"/>
        <v>3</v>
      </c>
      <c r="BD463" s="40" t="str">
        <f ca="1"/>
        <v>.</v>
      </c>
      <c r="BE463" s="40" t="str">
        <f ca="1"/>
        <v>.</v>
      </c>
      <c r="BF463" s="40">
        <f ca="1"/>
        <v>0</v>
      </c>
      <c r="BG463" s="40">
        <f ca="1"/>
        <v>0</v>
      </c>
      <c r="BH463" s="40">
        <f ca="1"/>
        <v>3</v>
      </c>
      <c r="BI463" s="40">
        <f ca="1"/>
        <v>1</v>
      </c>
      <c r="BJ463" s="40">
        <f ca="1"/>
        <v>2</v>
      </c>
      <c r="CB463" s="40">
        <f ca="1"/>
        <v>0</v>
      </c>
      <c r="CC463" s="40">
        <f ca="1"/>
        <v>2</v>
      </c>
      <c r="CD463" s="40">
        <f ca="1"/>
        <v>0</v>
      </c>
      <c r="CE463" s="40" t="str">
        <f ca="1"/>
        <v>.</v>
      </c>
      <c r="CF463" s="40">
        <f ca="1"/>
        <v>3</v>
      </c>
      <c r="CG463" s="40" t="str">
        <f ca="1"/>
        <v>.</v>
      </c>
      <c r="CH463" s="40">
        <f ca="1"/>
        <v>1</v>
      </c>
      <c r="CI463" s="40">
        <f ca="1"/>
        <v>0</v>
      </c>
      <c r="CJ463" s="40" t="str">
        <f ca="1"/>
        <v>.</v>
      </c>
      <c r="CK463" s="40">
        <f ca="1"/>
        <v>3</v>
      </c>
      <c r="CL463" s="40">
        <f ca="1"/>
        <v>1</v>
      </c>
      <c r="CM463" s="40">
        <f ca="1"/>
        <v>2</v>
      </c>
      <c r="DE463" s="40">
        <f ca="1"/>
        <v>0</v>
      </c>
      <c r="DF463" s="40">
        <f ca="1"/>
        <v>2</v>
      </c>
      <c r="DG463" s="40">
        <f ca="1"/>
        <v>0</v>
      </c>
      <c r="DH463" s="40">
        <f ca="1"/>
        <v>0</v>
      </c>
      <c r="DI463" s="40" t="str">
        <f ca="1"/>
        <v>.</v>
      </c>
      <c r="DJ463" s="40">
        <f ca="1"/>
        <v>3</v>
      </c>
      <c r="DK463" s="40" t="str">
        <f ca="1"/>
        <v>.</v>
      </c>
      <c r="DL463" s="40" t="str">
        <f ca="1"/>
        <v>.</v>
      </c>
      <c r="DM463" s="40">
        <f ca="1"/>
        <v>0</v>
      </c>
      <c r="DN463" s="40" t="str">
        <f ca="1"/>
        <v>.</v>
      </c>
      <c r="DO463" s="40" t="str">
        <f ca="1"/>
        <v>.</v>
      </c>
      <c r="DP463" s="40" t="str">
        <f ca="1"/>
        <v>.</v>
      </c>
    </row>
    <row r="466" spans="11:120" ht="24" customHeight="1" x14ac:dyDescent="0.2">
      <c r="K466" t="s">
        <v>101</v>
      </c>
      <c r="L466" s="83" cm="1">
        <f t="array" aca="1" ref="L466:S477" ca="1">_xlfn.RANDARRAY(12,8,-1,1)</f>
        <v>0.89685699285182219</v>
      </c>
      <c r="M466" s="83">
        <f ca="1"/>
        <v>-0.38975655382561691</v>
      </c>
      <c r="N466" s="83">
        <f ca="1"/>
        <v>0.9852992945977519</v>
      </c>
      <c r="O466" s="83">
        <f ca="1"/>
        <v>0.70129662346077626</v>
      </c>
      <c r="P466" s="83">
        <f ca="1"/>
        <v>0.99299614995362551</v>
      </c>
      <c r="Q466" s="83">
        <f ca="1"/>
        <v>-0.43857184273018301</v>
      </c>
      <c r="R466" s="83">
        <f ca="1"/>
        <v>0.59070327667304046</v>
      </c>
      <c r="S466" s="83">
        <f ca="1"/>
        <v>0.68159791284951066</v>
      </c>
      <c r="V466" s="18" t="str" cm="1">
        <f t="array" aca="1" ref="V466:AG477" ca="1">MMULTS(L466:S477,V456:AG463)</f>
        <v>.</v>
      </c>
      <c r="W466" s="18" t="str">
        <f ca="1"/>
        <v>.</v>
      </c>
      <c r="X466" s="18" t="str">
        <f ca="1"/>
        <v>.</v>
      </c>
      <c r="Y466" s="18" t="str">
        <f ca="1"/>
        <v>.</v>
      </c>
      <c r="Z466" s="18" t="str">
        <f ca="1"/>
        <v>.</v>
      </c>
      <c r="AA466" s="18">
        <f ca="1"/>
        <v>10.884287778335011</v>
      </c>
      <c r="AB466" s="18">
        <f ca="1"/>
        <v>1.5180338586713671</v>
      </c>
      <c r="AC466" s="18" t="str">
        <f ca="1"/>
        <v>.</v>
      </c>
      <c r="AD466" s="18" t="str">
        <f ca="1"/>
        <v>.</v>
      </c>
      <c r="AE466" s="18" t="str">
        <f ca="1"/>
        <v>.</v>
      </c>
      <c r="AF466" s="18" t="str">
        <f ca="1"/>
        <v>.</v>
      </c>
      <c r="AG466" s="18" t="str">
        <f ca="1"/>
        <v>.</v>
      </c>
      <c r="AO466" s="83" cm="1">
        <f t="array" aca="1" ref="AO466:AV477" ca="1">_xlfn.RANDARRAY(12,8,-1,1)</f>
        <v>0.63429496576968081</v>
      </c>
      <c r="AP466" s="83">
        <f ca="1"/>
        <v>-0.46045270184270137</v>
      </c>
      <c r="AQ466" s="83">
        <f ca="1"/>
        <v>0.30483458311655509</v>
      </c>
      <c r="AR466" s="83">
        <f ca="1"/>
        <v>0.59273622488392652</v>
      </c>
      <c r="AS466" s="83">
        <f ca="1"/>
        <v>-0.87734672703546179</v>
      </c>
      <c r="AT466" s="83">
        <f ca="1"/>
        <v>0.54973510155512906</v>
      </c>
      <c r="AU466" s="83">
        <f ca="1"/>
        <v>0.12667507176402215</v>
      </c>
      <c r="AV466" s="83">
        <f ca="1"/>
        <v>-0.68273341623552231</v>
      </c>
      <c r="AY466" s="18" t="str" cm="1">
        <f t="array" aca="1" ref="AY466:BJ477" ca="1">MMULTS(AO466:AV477,AY456:BJ463)</f>
        <v>.</v>
      </c>
      <c r="AZ466" s="18" t="str">
        <f ca="1"/>
        <v>.</v>
      </c>
      <c r="BA466" s="18" t="str">
        <f ca="1"/>
        <v>.</v>
      </c>
      <c r="BB466" s="18">
        <f ca="1"/>
        <v>0.48465798188024434</v>
      </c>
      <c r="BC466" s="18">
        <f ca="1"/>
        <v>-2.5395914055890065</v>
      </c>
      <c r="BD466" s="18" t="str">
        <f ca="1"/>
        <v>.</v>
      </c>
      <c r="BE466" s="18" t="str">
        <f ca="1"/>
        <v>.</v>
      </c>
      <c r="BF466" s="18">
        <f ca="1"/>
        <v>0.23347741245131814</v>
      </c>
      <c r="BG466" s="18">
        <f ca="1"/>
        <v>3.418979784704427</v>
      </c>
      <c r="BH466" s="18">
        <f ca="1"/>
        <v>-1.8194453717531247</v>
      </c>
      <c r="BI466" s="18">
        <f ca="1"/>
        <v>0.97181208545686126</v>
      </c>
      <c r="BJ466" s="18">
        <f ca="1"/>
        <v>1.9086137352685273</v>
      </c>
      <c r="BQ466" t="s">
        <v>101</v>
      </c>
      <c r="BR466" s="83" cm="1">
        <f t="array" aca="1" ref="BR466:BY477" ca="1">_xlfn.RANDARRAY(12,8,-1,1)</f>
        <v>0.65766855024216819</v>
      </c>
      <c r="BS466" s="83">
        <f ca="1"/>
        <v>4.8493755114885184E-2</v>
      </c>
      <c r="BT466" s="83">
        <f ca="1"/>
        <v>-0.82319187341447386</v>
      </c>
      <c r="BU466" s="83">
        <f ca="1"/>
        <v>0.73308026542556459</v>
      </c>
      <c r="BV466" s="83">
        <f ca="1"/>
        <v>0.40854694971738192</v>
      </c>
      <c r="BW466" s="83">
        <f ca="1"/>
        <v>-0.17998356897406809</v>
      </c>
      <c r="BX466" s="83">
        <f ca="1"/>
        <v>-0.70610396497946071</v>
      </c>
      <c r="BY466" s="83">
        <f ca="1"/>
        <v>0.71133107616680835</v>
      </c>
      <c r="CB466" s="18" cm="1">
        <f t="array" aca="1" ref="CB466:CM477" ca="1">MMULTS(BR466:BY477,CB456:CM463)</f>
        <v>-0.42232451722979047</v>
      </c>
      <c r="CC466" s="18">
        <f ca="1"/>
        <v>2.3206849531066922</v>
      </c>
      <c r="CD466" s="18">
        <f ca="1"/>
        <v>1.5768795056816671</v>
      </c>
      <c r="CE466" s="18" t="str">
        <f ca="1"/>
        <v>.</v>
      </c>
      <c r="CF466" s="18">
        <f ca="1"/>
        <v>-0.17601264551844764</v>
      </c>
      <c r="CG466" s="18" t="str">
        <f ca="1"/>
        <v>.</v>
      </c>
      <c r="CH466" s="18">
        <f ca="1"/>
        <v>1.9716076532402598</v>
      </c>
      <c r="CI466" s="18">
        <f ca="1"/>
        <v>0.52710106167608961</v>
      </c>
      <c r="CJ466" s="18" t="str">
        <f ca="1"/>
        <v>.</v>
      </c>
      <c r="CK466" s="18">
        <f ca="1"/>
        <v>3.6302362232519343</v>
      </c>
      <c r="CL466" s="18">
        <f ca="1"/>
        <v>-0.6918846470851101</v>
      </c>
      <c r="CM466" s="18">
        <f ca="1"/>
        <v>0.23250427248158045</v>
      </c>
      <c r="CT466" t="s">
        <v>101</v>
      </c>
      <c r="CU466" s="83" cm="1">
        <f t="array" aca="1" ref="CU466:DB477" ca="1">_xlfn.RANDARRAY(12,8,-1,1)</f>
        <v>-0.91308532632357364</v>
      </c>
      <c r="CV466" s="83">
        <f ca="1"/>
        <v>-0.14118665840072597</v>
      </c>
      <c r="CW466" s="83">
        <f ca="1"/>
        <v>0.5044962547011782</v>
      </c>
      <c r="CX466" s="83">
        <f ca="1"/>
        <v>9.6298232016423624E-2</v>
      </c>
      <c r="CY466" s="83">
        <f ca="1"/>
        <v>-0.52165663542723872</v>
      </c>
      <c r="CZ466" s="83">
        <f ca="1"/>
        <v>0.63586737376111335</v>
      </c>
      <c r="DA466" s="83">
        <f ca="1"/>
        <v>0.56562584570182284</v>
      </c>
      <c r="DB466" s="83">
        <f ca="1"/>
        <v>7.3335749991505716E-2</v>
      </c>
      <c r="DE466" s="18" cm="1">
        <f t="array" aca="1" ref="DE466:DP477" ca="1">MMULTS(CU466:DB477,DE456:DP463)</f>
        <v>2.3140574657209259</v>
      </c>
      <c r="DF466" s="18">
        <f ca="1"/>
        <v>1.0891304622832734</v>
      </c>
      <c r="DG466" s="18">
        <f ca="1"/>
        <v>0.45712141070560075</v>
      </c>
      <c r="DH466" s="18">
        <f ca="1"/>
        <v>-1.8464083940939433</v>
      </c>
      <c r="DI466" s="18" t="str">
        <f ca="1"/>
        <v>.</v>
      </c>
      <c r="DJ466" s="18">
        <f ca="1"/>
        <v>-0.8470932133743021</v>
      </c>
      <c r="DK466" s="18" t="str">
        <f ca="1"/>
        <v>.</v>
      </c>
      <c r="DL466" s="18" t="str">
        <f ca="1"/>
        <v>.</v>
      </c>
      <c r="DM466" s="18">
        <f ca="1"/>
        <v>0.92090261121436723</v>
      </c>
      <c r="DN466" s="18" t="str">
        <f ca="1"/>
        <v>.</v>
      </c>
      <c r="DO466" s="18" t="str">
        <f ca="1"/>
        <v>.</v>
      </c>
      <c r="DP466" s="18" t="str">
        <f ca="1"/>
        <v>.</v>
      </c>
    </row>
    <row r="467" spans="11:120" ht="24" customHeight="1" x14ac:dyDescent="0.2">
      <c r="K467" t="s">
        <v>101</v>
      </c>
      <c r="L467" s="83">
        <f ca="1"/>
        <v>-0.63979882100059671</v>
      </c>
      <c r="M467" s="83">
        <f ca="1"/>
        <v>-0.4580704903373114</v>
      </c>
      <c r="N467" s="83">
        <f ca="1"/>
        <v>-0.29498198427997191</v>
      </c>
      <c r="O467" s="83">
        <f ca="1"/>
        <v>-0.63199021747959239</v>
      </c>
      <c r="P467" s="83">
        <f ca="1"/>
        <v>-0.95492323701110804</v>
      </c>
      <c r="Q467" s="83">
        <f ca="1"/>
        <v>-0.70472644348946512</v>
      </c>
      <c r="R467" s="83">
        <f ca="1"/>
        <v>-0.93095297985237391</v>
      </c>
      <c r="S467" s="83">
        <f ca="1"/>
        <v>-1.5212652203199006E-2</v>
      </c>
      <c r="V467" s="19" t="str">
        <f ca="1"/>
        <v>.</v>
      </c>
      <c r="W467" s="19" t="str">
        <f ca="1"/>
        <v>.</v>
      </c>
      <c r="X467" s="19" t="str">
        <f ca="1"/>
        <v>.</v>
      </c>
      <c r="Y467" s="19" t="str">
        <f ca="1"/>
        <v>.</v>
      </c>
      <c r="Z467" s="19" t="str">
        <f ca="1"/>
        <v>.</v>
      </c>
      <c r="AA467" s="19">
        <f ca="1"/>
        <v>-6.015998677911699</v>
      </c>
      <c r="AB467" s="19">
        <f ca="1"/>
        <v>-5.3485223052168758</v>
      </c>
      <c r="AC467" s="19" t="str">
        <f ca="1"/>
        <v>.</v>
      </c>
      <c r="AD467" s="19" t="str">
        <f ca="1"/>
        <v>.</v>
      </c>
      <c r="AE467" s="19" t="str">
        <f ca="1"/>
        <v>.</v>
      </c>
      <c r="AF467" s="19" t="str">
        <f ca="1"/>
        <v>.</v>
      </c>
      <c r="AG467" s="19" t="str">
        <f ca="1"/>
        <v>.</v>
      </c>
      <c r="AO467" s="83">
        <f ca="1"/>
        <v>0.16302222151052526</v>
      </c>
      <c r="AP467" s="83">
        <f ca="1"/>
        <v>9.9637981141502463E-2</v>
      </c>
      <c r="AQ467" s="83">
        <f ca="1"/>
        <v>0.93519659570187796</v>
      </c>
      <c r="AR467" s="83">
        <f ca="1"/>
        <v>0.54336381097924402</v>
      </c>
      <c r="AS467" s="83">
        <f ca="1"/>
        <v>0.93907089740989091</v>
      </c>
      <c r="AT467" s="83">
        <f ca="1"/>
        <v>-0.67971266658467067</v>
      </c>
      <c r="AU467" s="83">
        <f ca="1"/>
        <v>0.7955766724645541</v>
      </c>
      <c r="AV467" s="83">
        <f ca="1"/>
        <v>0.36295405415110249</v>
      </c>
      <c r="AY467" s="19" t="str">
        <f ca="1"/>
        <v>.</v>
      </c>
      <c r="AZ467" s="19" t="str">
        <f ca="1"/>
        <v>.</v>
      </c>
      <c r="BA467" s="19" t="str">
        <f ca="1"/>
        <v>.</v>
      </c>
      <c r="BB467" s="19">
        <f ca="1"/>
        <v>4.0141435416181341</v>
      </c>
      <c r="BC467" s="19">
        <f ca="1"/>
        <v>6.1478159810838262</v>
      </c>
      <c r="BD467" s="19" t="str">
        <f ca="1"/>
        <v>.</v>
      </c>
      <c r="BE467" s="19" t="str">
        <f ca="1"/>
        <v>.</v>
      </c>
      <c r="BF467" s="19">
        <f ca="1"/>
        <v>4.6123667537687725</v>
      </c>
      <c r="BG467" s="19">
        <f ca="1"/>
        <v>5.7443135757084507</v>
      </c>
      <c r="BH467" s="19">
        <f ca="1"/>
        <v>7.1240384897604443</v>
      </c>
      <c r="BI467" s="19">
        <f ca="1"/>
        <v>4.8088814183927822</v>
      </c>
      <c r="BJ467" s="19">
        <f ca="1"/>
        <v>4.3771502320506936</v>
      </c>
      <c r="BQ467" t="s">
        <v>101</v>
      </c>
      <c r="BR467" s="83">
        <f ca="1"/>
        <v>-0.40143130363712554</v>
      </c>
      <c r="BS467" s="83">
        <f ca="1"/>
        <v>0.99756751424908519</v>
      </c>
      <c r="BT467" s="83">
        <f ca="1"/>
        <v>-9.5008840262256422E-2</v>
      </c>
      <c r="BU467" s="83">
        <f ca="1"/>
        <v>0.12696085369320387</v>
      </c>
      <c r="BV467" s="83">
        <f ca="1"/>
        <v>0.8956551247392941</v>
      </c>
      <c r="BW467" s="83">
        <f ca="1"/>
        <v>-0.75784608396075726</v>
      </c>
      <c r="BX467" s="83">
        <f ca="1"/>
        <v>-0.63295730848919751</v>
      </c>
      <c r="BY467" s="83">
        <f ca="1"/>
        <v>0.43981743061889444</v>
      </c>
      <c r="CB467" s="19">
        <f ca="1"/>
        <v>1.7336518418588889</v>
      </c>
      <c r="CC467" s="19">
        <f ca="1"/>
        <v>1.1529557463283964</v>
      </c>
      <c r="CD467" s="19">
        <f ca="1"/>
        <v>-3.7000269749939312</v>
      </c>
      <c r="CE467" s="19" t="str">
        <f ca="1"/>
        <v>.</v>
      </c>
      <c r="CF467" s="19">
        <f ca="1"/>
        <v>1.5727416688770841</v>
      </c>
      <c r="CG467" s="19" t="str">
        <f ca="1"/>
        <v>.</v>
      </c>
      <c r="CH467" s="19">
        <f ca="1"/>
        <v>3.3067067512860979</v>
      </c>
      <c r="CI467" s="19">
        <f ca="1"/>
        <v>1.9072529224881083</v>
      </c>
      <c r="CJ467" s="19" t="str">
        <f ca="1"/>
        <v>.</v>
      </c>
      <c r="CK467" s="19">
        <f ca="1"/>
        <v>3.3433985643800956</v>
      </c>
      <c r="CL467" s="19">
        <f ca="1"/>
        <v>-1.0054109243742497</v>
      </c>
      <c r="CM467" s="19">
        <f ca="1"/>
        <v>-2.0100452738069237</v>
      </c>
      <c r="CT467" t="s">
        <v>101</v>
      </c>
      <c r="CU467" s="83">
        <f ca="1"/>
        <v>-0.1207502063805086</v>
      </c>
      <c r="CV467" s="83">
        <f ca="1"/>
        <v>0.44105454718270898</v>
      </c>
      <c r="CW467" s="83">
        <f ca="1"/>
        <v>0.55597024653976912</v>
      </c>
      <c r="CX467" s="83">
        <f ca="1"/>
        <v>0.20523807715360598</v>
      </c>
      <c r="CY467" s="83">
        <f ca="1"/>
        <v>0.51969384911480176</v>
      </c>
      <c r="CZ467" s="83">
        <f ca="1"/>
        <v>0.69011870408194587</v>
      </c>
      <c r="DA467" s="83">
        <f ca="1"/>
        <v>0.26888361138538319</v>
      </c>
      <c r="DB467" s="83">
        <f ca="1"/>
        <v>-6.8892849556762448E-2</v>
      </c>
      <c r="DE467" s="19">
        <f ca="1"/>
        <v>5.8542427832244224</v>
      </c>
      <c r="DF467" s="19">
        <f ca="1"/>
        <v>2.3239670647330462</v>
      </c>
      <c r="DG467" s="19">
        <f ca="1"/>
        <v>2.7274384897937192</v>
      </c>
      <c r="DH467" s="19">
        <f ca="1"/>
        <v>1.8462031584948435</v>
      </c>
      <c r="DI467" s="19" t="str">
        <f ca="1"/>
        <v>.</v>
      </c>
      <c r="DJ467" s="19">
        <f ca="1"/>
        <v>2.8748337078784241</v>
      </c>
      <c r="DK467" s="19" t="str">
        <f ca="1"/>
        <v>.</v>
      </c>
      <c r="DL467" s="19" t="str">
        <f ca="1"/>
        <v>.</v>
      </c>
      <c r="DM467" s="19">
        <f ca="1"/>
        <v>3.8897768302349007</v>
      </c>
      <c r="DN467" s="19" t="str">
        <f ca="1"/>
        <v>.</v>
      </c>
      <c r="DO467" s="19" t="str">
        <f ca="1"/>
        <v>.</v>
      </c>
      <c r="DP467" s="19" t="str">
        <f ca="1"/>
        <v>.</v>
      </c>
    </row>
    <row r="468" spans="11:120" ht="24" customHeight="1" x14ac:dyDescent="0.2">
      <c r="K468" t="s">
        <v>101</v>
      </c>
      <c r="L468" s="83">
        <f ca="1"/>
        <v>0.41451519263319669</v>
      </c>
      <c r="M468" s="83">
        <f ca="1"/>
        <v>-0.59460160046981136</v>
      </c>
      <c r="N468" s="83">
        <f ca="1"/>
        <v>0.44692848829939513</v>
      </c>
      <c r="O468" s="83">
        <f ca="1"/>
        <v>-0.61036391395489176</v>
      </c>
      <c r="P468" s="83">
        <f ca="1"/>
        <v>0.17125311664610998</v>
      </c>
      <c r="Q468" s="83">
        <f ca="1"/>
        <v>-0.61019606811919447</v>
      </c>
      <c r="R468" s="83">
        <f ca="1"/>
        <v>0.43698195850704935</v>
      </c>
      <c r="S468" s="83">
        <f ca="1"/>
        <v>0.41788746723700387</v>
      </c>
      <c r="V468" s="19" t="str">
        <f ca="1"/>
        <v>.</v>
      </c>
      <c r="W468" s="19" t="str">
        <f ca="1"/>
        <v>.</v>
      </c>
      <c r="X468" s="19" t="str">
        <f ca="1"/>
        <v>.</v>
      </c>
      <c r="Y468" s="19" t="str">
        <f ca="1"/>
        <v>.</v>
      </c>
      <c r="Z468" s="19" t="str">
        <f ca="1"/>
        <v>.</v>
      </c>
      <c r="AA468" s="19">
        <f ca="1"/>
        <v>1.9348927433031349</v>
      </c>
      <c r="AB468" s="19">
        <f ca="1"/>
        <v>-1.8292880444854023</v>
      </c>
      <c r="AC468" s="19" t="str">
        <f ca="1"/>
        <v>.</v>
      </c>
      <c r="AD468" s="19" t="str">
        <f ca="1"/>
        <v>.</v>
      </c>
      <c r="AE468" s="19" t="str">
        <f ca="1"/>
        <v>.</v>
      </c>
      <c r="AF468" s="19" t="str">
        <f ca="1"/>
        <v>.</v>
      </c>
      <c r="AG468" s="19" t="str">
        <f ca="1"/>
        <v>.</v>
      </c>
      <c r="AO468" s="83">
        <f ca="1"/>
        <v>0.23251422258366339</v>
      </c>
      <c r="AP468" s="83">
        <f ca="1"/>
        <v>-0.90176154546614917</v>
      </c>
      <c r="AQ468" s="83">
        <f ca="1"/>
        <v>-0.32112835321393551</v>
      </c>
      <c r="AR468" s="83">
        <f ca="1"/>
        <v>-6.6174143590112422E-2</v>
      </c>
      <c r="AS468" s="83">
        <f ca="1"/>
        <v>-0.94873589466517805</v>
      </c>
      <c r="AT468" s="83">
        <f ca="1"/>
        <v>-0.63310022359028473</v>
      </c>
      <c r="AU468" s="83">
        <f ca="1"/>
        <v>-0.85984184374818051</v>
      </c>
      <c r="AV468" s="83">
        <f ca="1"/>
        <v>0.76396359552563675</v>
      </c>
      <c r="AY468" s="19" t="str">
        <f ca="1"/>
        <v>.</v>
      </c>
      <c r="AZ468" s="19" t="str">
        <f ca="1"/>
        <v>.</v>
      </c>
      <c r="BA468" s="19" t="str">
        <f ca="1"/>
        <v>.</v>
      </c>
      <c r="BB468" s="19">
        <f ca="1"/>
        <v>-4.634241849091028</v>
      </c>
      <c r="BC468" s="19">
        <f ca="1"/>
        <v>-3.6437442479891797</v>
      </c>
      <c r="BD468" s="19" t="str">
        <f ca="1"/>
        <v>.</v>
      </c>
      <c r="BE468" s="19" t="str">
        <f ca="1"/>
        <v>.</v>
      </c>
      <c r="BF468" s="19">
        <f ca="1"/>
        <v>-8.554037239763673</v>
      </c>
      <c r="BG468" s="19">
        <f ca="1"/>
        <v>-5.3481653812480534</v>
      </c>
      <c r="BH468" s="19">
        <f ca="1"/>
        <v>-3.8616702379563805</v>
      </c>
      <c r="BI468" s="19">
        <f ca="1"/>
        <v>-3.7579070992079493</v>
      </c>
      <c r="BJ468" s="19">
        <f ca="1"/>
        <v>-1.0682591248860289</v>
      </c>
      <c r="BQ468" t="s">
        <v>101</v>
      </c>
      <c r="BR468" s="83">
        <f ca="1"/>
        <v>0.11017843447276188</v>
      </c>
      <c r="BS468" s="83">
        <f ca="1"/>
        <v>-0.15573354557374119</v>
      </c>
      <c r="BT468" s="83">
        <f ca="1"/>
        <v>-0.18432110818397729</v>
      </c>
      <c r="BU468" s="83">
        <f ca="1"/>
        <v>0.87394501527868074</v>
      </c>
      <c r="BV468" s="83">
        <f ca="1"/>
        <v>-0.11918156792990553</v>
      </c>
      <c r="BW468" s="83">
        <f ca="1"/>
        <v>-0.7590248126820458</v>
      </c>
      <c r="BX468" s="83">
        <f ca="1"/>
        <v>-3.5561612218481642E-2</v>
      </c>
      <c r="BY468" s="83">
        <f ca="1"/>
        <v>-0.24522339877591071</v>
      </c>
      <c r="CB468" s="19">
        <f ca="1"/>
        <v>-3.4569743305756129E-2</v>
      </c>
      <c r="CC468" s="19">
        <f ca="1"/>
        <v>1.786340275768965</v>
      </c>
      <c r="CD468" s="19">
        <f ca="1"/>
        <v>1.1788763912692959</v>
      </c>
      <c r="CE468" s="19" t="str">
        <f ca="1"/>
        <v>.</v>
      </c>
      <c r="CF468" s="19">
        <f ca="1"/>
        <v>-3.1997894622519536</v>
      </c>
      <c r="CG468" s="19" t="str">
        <f ca="1"/>
        <v>.</v>
      </c>
      <c r="CH468" s="19">
        <f ca="1"/>
        <v>-2.3586583622482751</v>
      </c>
      <c r="CI468" s="19">
        <f ca="1"/>
        <v>-2.4117217229193093</v>
      </c>
      <c r="CJ468" s="19" t="str">
        <f ca="1"/>
        <v>.</v>
      </c>
      <c r="CK468" s="19">
        <f ca="1"/>
        <v>-1.3634303138364468</v>
      </c>
      <c r="CL468" s="19">
        <f ca="1"/>
        <v>-2.3698042278247029</v>
      </c>
      <c r="CM468" s="19">
        <f ca="1"/>
        <v>-0.59493516681458058</v>
      </c>
      <c r="CT468" t="s">
        <v>101</v>
      </c>
      <c r="CU468" s="83">
        <f ca="1"/>
        <v>0.6593124103127399</v>
      </c>
      <c r="CV468" s="83">
        <f ca="1"/>
        <v>-0.73770970329564767</v>
      </c>
      <c r="CW468" s="83">
        <f ca="1"/>
        <v>-0.59490153634493215</v>
      </c>
      <c r="CX468" s="83">
        <f ca="1"/>
        <v>0.52208560782875635</v>
      </c>
      <c r="CY468" s="83">
        <f ca="1"/>
        <v>-0.93833738735515437</v>
      </c>
      <c r="CZ468" s="83">
        <f ca="1"/>
        <v>-0.20678942028668246</v>
      </c>
      <c r="DA468" s="83">
        <f ca="1"/>
        <v>-0.24733686500971275</v>
      </c>
      <c r="DB468" s="83">
        <f ca="1"/>
        <v>-0.26220961368216877</v>
      </c>
      <c r="DE468" s="19">
        <f ca="1"/>
        <v>-4.2314576724332094</v>
      </c>
      <c r="DF468" s="19">
        <f ca="1"/>
        <v>-1.5768477736175155</v>
      </c>
      <c r="DG468" s="19">
        <f ca="1"/>
        <v>2.0410399474867664</v>
      </c>
      <c r="DH468" s="19">
        <f ca="1"/>
        <v>-1.1778301580373682</v>
      </c>
      <c r="DI468" s="19" t="str">
        <f ca="1"/>
        <v>.</v>
      </c>
      <c r="DJ468" s="19">
        <f ca="1"/>
        <v>-1.5631265806798627</v>
      </c>
      <c r="DK468" s="19" t="str">
        <f ca="1"/>
        <v>.</v>
      </c>
      <c r="DL468" s="19" t="str">
        <f ca="1"/>
        <v>.</v>
      </c>
      <c r="DM468" s="19">
        <f ca="1"/>
        <v>-1.7089011921749364</v>
      </c>
      <c r="DN468" s="19" t="str">
        <f ca="1"/>
        <v>.</v>
      </c>
      <c r="DO468" s="19" t="str">
        <f ca="1"/>
        <v>.</v>
      </c>
      <c r="DP468" s="19" t="str">
        <f ca="1"/>
        <v>.</v>
      </c>
    </row>
    <row r="469" spans="11:120" ht="24" customHeight="1" x14ac:dyDescent="0.2">
      <c r="K469" t="s">
        <v>101</v>
      </c>
      <c r="L469" s="83">
        <f ca="1"/>
        <v>-0.29019914290984028</v>
      </c>
      <c r="M469" s="83">
        <f ca="1"/>
        <v>0.96614505940103057</v>
      </c>
      <c r="N469" s="83">
        <f ca="1"/>
        <v>-2.0750369541953306E-2</v>
      </c>
      <c r="O469" s="83">
        <f ca="1"/>
        <v>-0.63187752336505509</v>
      </c>
      <c r="P469" s="83">
        <f ca="1"/>
        <v>-0.27271737843654242</v>
      </c>
      <c r="Q469" s="83">
        <f ca="1"/>
        <v>0.233263339786973</v>
      </c>
      <c r="R469" s="83">
        <f ca="1"/>
        <v>-0.62452966514680353</v>
      </c>
      <c r="S469" s="83">
        <f ca="1"/>
        <v>-0.7657748849756616</v>
      </c>
      <c r="V469" s="19" t="str">
        <f ca="1"/>
        <v>.</v>
      </c>
      <c r="W469" s="19" t="str">
        <f ca="1"/>
        <v>.</v>
      </c>
      <c r="X469" s="19" t="str">
        <f ca="1"/>
        <v>.</v>
      </c>
      <c r="Y469" s="19" t="str">
        <f ca="1"/>
        <v>.</v>
      </c>
      <c r="Z469" s="19" t="str">
        <f ca="1"/>
        <v>.</v>
      </c>
      <c r="AA469" s="19">
        <f ca="1"/>
        <v>-5.3810413763407752</v>
      </c>
      <c r="AB469" s="19">
        <f ca="1"/>
        <v>1.7635530730184508</v>
      </c>
      <c r="AC469" s="19" t="str">
        <f ca="1"/>
        <v>.</v>
      </c>
      <c r="AD469" s="19" t="str">
        <f ca="1"/>
        <v>.</v>
      </c>
      <c r="AE469" s="19" t="str">
        <f ca="1"/>
        <v>.</v>
      </c>
      <c r="AF469" s="19" t="str">
        <f ca="1"/>
        <v>.</v>
      </c>
      <c r="AG469" s="19" t="str">
        <f ca="1"/>
        <v>.</v>
      </c>
      <c r="AO469" s="83">
        <f ca="1"/>
        <v>2.4855450065208951E-2</v>
      </c>
      <c r="AP469" s="83">
        <f ca="1"/>
        <v>-5.293943045798577E-2</v>
      </c>
      <c r="AQ469" s="83">
        <f ca="1"/>
        <v>-8.2264052646978669E-2</v>
      </c>
      <c r="AR469" s="83">
        <f ca="1"/>
        <v>0.62860524730436085</v>
      </c>
      <c r="AS469" s="83">
        <f ca="1"/>
        <v>0.10462031476584466</v>
      </c>
      <c r="AT469" s="83">
        <f ca="1"/>
        <v>0.31604452617484724</v>
      </c>
      <c r="AU469" s="83">
        <f ca="1"/>
        <v>-0.15934039272858325</v>
      </c>
      <c r="AV469" s="83">
        <f ca="1"/>
        <v>-4.0829261217173451E-2</v>
      </c>
      <c r="AY469" s="19" t="str">
        <f ca="1"/>
        <v>.</v>
      </c>
      <c r="AZ469" s="19" t="str">
        <f ca="1"/>
        <v>.</v>
      </c>
      <c r="BA469" s="19" t="str">
        <f ca="1"/>
        <v>.</v>
      </c>
      <c r="BB469" s="19">
        <f ca="1"/>
        <v>-0.40471337414024977</v>
      </c>
      <c r="BC469" s="19">
        <f ca="1"/>
        <v>0.41732966232618884</v>
      </c>
      <c r="BD469" s="19" t="str">
        <f ca="1"/>
        <v>.</v>
      </c>
      <c r="BE469" s="19" t="str">
        <f ca="1"/>
        <v>.</v>
      </c>
      <c r="BF469" s="19">
        <f ca="1"/>
        <v>1.4576238808603565</v>
      </c>
      <c r="BG469" s="19">
        <f ca="1"/>
        <v>0.18852392663217765</v>
      </c>
      <c r="BH469" s="19">
        <f ca="1"/>
        <v>0.78084192538233643</v>
      </c>
      <c r="BI469" s="19">
        <f ca="1"/>
        <v>0.44407877012510899</v>
      </c>
      <c r="BJ469" s="19">
        <f ca="1"/>
        <v>0.42949326042415525</v>
      </c>
      <c r="BQ469" t="s">
        <v>101</v>
      </c>
      <c r="BR469" s="83">
        <f ca="1"/>
        <v>0.98564833937643503</v>
      </c>
      <c r="BS469" s="83">
        <f ca="1"/>
        <v>0.88376942761306232</v>
      </c>
      <c r="BT469" s="83">
        <f ca="1"/>
        <v>0.3173528941322874</v>
      </c>
      <c r="BU469" s="83">
        <f ca="1"/>
        <v>-0.68987459622087188</v>
      </c>
      <c r="BV469" s="83">
        <f ca="1"/>
        <v>-8.622746585790253E-2</v>
      </c>
      <c r="BW469" s="83">
        <f ca="1"/>
        <v>-0.39340546453220981</v>
      </c>
      <c r="BX469" s="83">
        <f ca="1"/>
        <v>-0.37482882953278329</v>
      </c>
      <c r="BY469" s="83">
        <f ca="1"/>
        <v>-0.34208986512056971</v>
      </c>
      <c r="CB469" s="19">
        <f ca="1"/>
        <v>-0.68412094135263679</v>
      </c>
      <c r="CC469" s="19">
        <f ca="1"/>
        <v>-4.0507449392179105</v>
      </c>
      <c r="CD469" s="19">
        <f ca="1"/>
        <v>-0.33179446453100914</v>
      </c>
      <c r="CE469" s="19" t="str">
        <f ca="1"/>
        <v>.</v>
      </c>
      <c r="CF469" s="19">
        <f ca="1"/>
        <v>-1.4945330691357575</v>
      </c>
      <c r="CG469" s="19" t="str">
        <f ca="1"/>
        <v>.</v>
      </c>
      <c r="CH469" s="19">
        <f ca="1"/>
        <v>2.3356008963148271</v>
      </c>
      <c r="CI469" s="19">
        <f ca="1"/>
        <v>2.7537085329326385</v>
      </c>
      <c r="CJ469" s="19" t="str">
        <f ca="1"/>
        <v>.</v>
      </c>
      <c r="CK469" s="19">
        <f ca="1"/>
        <v>2.616128778398723</v>
      </c>
      <c r="CL469" s="19">
        <f ca="1"/>
        <v>1.2471708057161546</v>
      </c>
      <c r="CM469" s="19">
        <f ca="1"/>
        <v>8.8885016957657159E-2</v>
      </c>
      <c r="CT469" t="s">
        <v>101</v>
      </c>
      <c r="CU469" s="83">
        <f ca="1"/>
        <v>0.26855094663708856</v>
      </c>
      <c r="CV469" s="83">
        <f ca="1"/>
        <v>0.76345587471791276</v>
      </c>
      <c r="CW469" s="83">
        <f ca="1"/>
        <v>-0.48611230128890859</v>
      </c>
      <c r="CX469" s="83">
        <f ca="1"/>
        <v>-0.14085320780821364</v>
      </c>
      <c r="CY469" s="83">
        <f ca="1"/>
        <v>-2.5584665418159513E-2</v>
      </c>
      <c r="CZ469" s="83">
        <f ca="1"/>
        <v>-0.90464438031078931</v>
      </c>
      <c r="DA469" s="83">
        <f ca="1"/>
        <v>-0.19778653105511856</v>
      </c>
      <c r="DB469" s="83">
        <f ca="1"/>
        <v>6.1767317257525489E-2</v>
      </c>
      <c r="DE469" s="19">
        <f ca="1"/>
        <v>-2.4122294003685578</v>
      </c>
      <c r="DF469" s="19">
        <f ca="1"/>
        <v>-0.94355391291126467</v>
      </c>
      <c r="DG469" s="19">
        <f ca="1"/>
        <v>-2.3078809075340994</v>
      </c>
      <c r="DH469" s="19">
        <f ca="1"/>
        <v>1.713620330763576</v>
      </c>
      <c r="DI469" s="19" t="str">
        <f ca="1"/>
        <v>.</v>
      </c>
      <c r="DJ469" s="19">
        <f ca="1"/>
        <v>-1.2096620130809321</v>
      </c>
      <c r="DK469" s="19" t="str">
        <f ca="1"/>
        <v>.</v>
      </c>
      <c r="DL469" s="19" t="str">
        <f ca="1"/>
        <v>.</v>
      </c>
      <c r="DM469" s="19">
        <f ca="1"/>
        <v>-0.7646294958039932</v>
      </c>
      <c r="DN469" s="19" t="str">
        <f ca="1"/>
        <v>.</v>
      </c>
      <c r="DO469" s="19" t="str">
        <f ca="1"/>
        <v>.</v>
      </c>
      <c r="DP469" s="19" t="str">
        <f ca="1"/>
        <v>.</v>
      </c>
    </row>
    <row r="470" spans="11:120" ht="24" customHeight="1" x14ac:dyDescent="0.2">
      <c r="K470" t="s">
        <v>101</v>
      </c>
      <c r="L470" s="83">
        <f ca="1"/>
        <v>-3.5594647893061993E-2</v>
      </c>
      <c r="M470" s="83">
        <f ca="1"/>
        <v>-0.25581567641135572</v>
      </c>
      <c r="N470" s="83">
        <f ca="1"/>
        <v>0.7999625342319856</v>
      </c>
      <c r="O470" s="83">
        <f ca="1"/>
        <v>0.76809809211761615</v>
      </c>
      <c r="P470" s="83">
        <f ca="1"/>
        <v>-0.37607064356021347</v>
      </c>
      <c r="Q470" s="83">
        <f ca="1"/>
        <v>0.5656694953945125</v>
      </c>
      <c r="R470" s="83">
        <f ca="1"/>
        <v>-0.46706112631270846</v>
      </c>
      <c r="S470" s="83">
        <f ca="1"/>
        <v>0.35513588636632476</v>
      </c>
      <c r="V470" s="19" t="str">
        <f ca="1"/>
        <v>.</v>
      </c>
      <c r="W470" s="19" t="str">
        <f ca="1"/>
        <v>.</v>
      </c>
      <c r="X470" s="19" t="str">
        <f ca="1"/>
        <v>.</v>
      </c>
      <c r="Y470" s="19" t="str">
        <f ca="1"/>
        <v>.</v>
      </c>
      <c r="Z470" s="19" t="str">
        <f ca="1"/>
        <v>.</v>
      </c>
      <c r="AA470" s="19">
        <f ca="1"/>
        <v>4.9462589552412286</v>
      </c>
      <c r="AB470" s="19">
        <f ca="1"/>
        <v>-6.8708087092206327E-2</v>
      </c>
      <c r="AC470" s="19" t="str">
        <f ca="1"/>
        <v>.</v>
      </c>
      <c r="AD470" s="19" t="str">
        <f ca="1"/>
        <v>.</v>
      </c>
      <c r="AE470" s="19" t="str">
        <f ca="1"/>
        <v>.</v>
      </c>
      <c r="AF470" s="19" t="str">
        <f ca="1"/>
        <v>.</v>
      </c>
      <c r="AG470" s="19" t="str">
        <f ca="1"/>
        <v>.</v>
      </c>
      <c r="AO470" s="83">
        <f ca="1"/>
        <v>-0.40548986535450027</v>
      </c>
      <c r="AP470" s="83">
        <f ca="1"/>
        <v>-0.51353265447736485</v>
      </c>
      <c r="AQ470" s="83">
        <f ca="1"/>
        <v>9.5005010122530376E-2</v>
      </c>
      <c r="AR470" s="83">
        <f ca="1"/>
        <v>-6.4037176787640648E-2</v>
      </c>
      <c r="AS470" s="83">
        <f ca="1"/>
        <v>-0.57952844107192569</v>
      </c>
      <c r="AT470" s="83">
        <f ca="1"/>
        <v>-4.9459029174646174E-2</v>
      </c>
      <c r="AU470" s="83">
        <f ca="1"/>
        <v>-0.39056645111645794</v>
      </c>
      <c r="AV470" s="83">
        <f ca="1"/>
        <v>0.94530523187128401</v>
      </c>
      <c r="AY470" s="19" t="str">
        <f ca="1"/>
        <v>.</v>
      </c>
      <c r="AZ470" s="19" t="str">
        <f ca="1"/>
        <v>.</v>
      </c>
      <c r="BA470" s="19" t="str">
        <f ca="1"/>
        <v>.</v>
      </c>
      <c r="BB470" s="19">
        <f ca="1"/>
        <v>-3.99476269943953</v>
      </c>
      <c r="BC470" s="19">
        <f ca="1"/>
        <v>0.89286089329991558</v>
      </c>
      <c r="BD470" s="19" t="str">
        <f ca="1"/>
        <v>.</v>
      </c>
      <c r="BE470" s="19" t="str">
        <f ca="1"/>
        <v>.</v>
      </c>
      <c r="BF470" s="19">
        <f ca="1"/>
        <v>-4.5031337125398485</v>
      </c>
      <c r="BG470" s="19">
        <f ca="1"/>
        <v>-3.2437154339623007</v>
      </c>
      <c r="BH470" s="19">
        <f ca="1"/>
        <v>-1.4602571694538398</v>
      </c>
      <c r="BI470" s="19">
        <f ca="1"/>
        <v>-1.2292008600797273</v>
      </c>
      <c r="BJ470" s="19">
        <f ca="1"/>
        <v>0.37501164508342555</v>
      </c>
      <c r="BQ470" t="s">
        <v>101</v>
      </c>
      <c r="BR470" s="83">
        <f ca="1"/>
        <v>0.27941973595031344</v>
      </c>
      <c r="BS470" s="83">
        <f ca="1"/>
        <v>-0.54937367704719198</v>
      </c>
      <c r="BT470" s="83">
        <f ca="1"/>
        <v>1.7621571617399967E-2</v>
      </c>
      <c r="BU470" s="83">
        <f ca="1"/>
        <v>-0.26298446315760349</v>
      </c>
      <c r="BV470" s="83">
        <f ca="1"/>
        <v>-0.68322421185142934</v>
      </c>
      <c r="BW470" s="83">
        <f ca="1"/>
        <v>0.36435217842365497</v>
      </c>
      <c r="BX470" s="83">
        <f ca="1"/>
        <v>-0.82619840255363597</v>
      </c>
      <c r="BY470" s="83">
        <f ca="1"/>
        <v>0.23269450728175256</v>
      </c>
      <c r="CB470" s="19">
        <f ca="1"/>
        <v>-3.2987784981241792</v>
      </c>
      <c r="CC470" s="19">
        <f ca="1"/>
        <v>-4.1686080062730726</v>
      </c>
      <c r="CD470" s="19">
        <f ca="1"/>
        <v>-0.85676505826443217</v>
      </c>
      <c r="CE470" s="19" t="str">
        <f ca="1"/>
        <v>.</v>
      </c>
      <c r="CF470" s="19">
        <f ca="1"/>
        <v>-1.3962184445631567</v>
      </c>
      <c r="CG470" s="19" t="str">
        <f ca="1"/>
        <v>.</v>
      </c>
      <c r="CH470" s="19">
        <f ca="1"/>
        <v>-1.7737508547650584</v>
      </c>
      <c r="CI470" s="19">
        <f ca="1"/>
        <v>-3.0998373820007115</v>
      </c>
      <c r="CJ470" s="19" t="str">
        <f ca="1"/>
        <v>.</v>
      </c>
      <c r="CK470" s="19">
        <f ca="1"/>
        <v>-2.3016648040052585</v>
      </c>
      <c r="CL470" s="19">
        <f ca="1"/>
        <v>-0.61954377537460537</v>
      </c>
      <c r="CM470" s="19">
        <f ca="1"/>
        <v>-0.49155746014228852</v>
      </c>
      <c r="CT470" t="s">
        <v>101</v>
      </c>
      <c r="CU470" s="83">
        <f ca="1"/>
        <v>0.45411183728566451</v>
      </c>
      <c r="CV470" s="83">
        <f ca="1"/>
        <v>-0.18443325926946241</v>
      </c>
      <c r="CW470" s="83">
        <f ca="1"/>
        <v>-0.50764076998652352</v>
      </c>
      <c r="CX470" s="83">
        <f ca="1"/>
        <v>-0.86528855410956185</v>
      </c>
      <c r="CY470" s="83">
        <f ca="1"/>
        <v>1.9655973354349987E-2</v>
      </c>
      <c r="CZ470" s="83">
        <f ca="1"/>
        <v>-0.48440302507660138</v>
      </c>
      <c r="DA470" s="83">
        <f ca="1"/>
        <v>-0.77162155986366621</v>
      </c>
      <c r="DB470" s="83">
        <f ca="1"/>
        <v>-0.32510129493064799</v>
      </c>
      <c r="DE470" s="19">
        <f ca="1"/>
        <v>-6.1887701541353497</v>
      </c>
      <c r="DF470" s="19">
        <f ca="1"/>
        <v>-5.5216209850722802</v>
      </c>
      <c r="DG470" s="19">
        <f ca="1"/>
        <v>-4.2532200903387505</v>
      </c>
      <c r="DH470" s="19">
        <f ca="1"/>
        <v>-1.3017397129185799</v>
      </c>
      <c r="DI470" s="19" t="str">
        <f ca="1"/>
        <v>.</v>
      </c>
      <c r="DJ470" s="19">
        <f ca="1"/>
        <v>-4.1465562358001709</v>
      </c>
      <c r="DK470" s="19" t="str">
        <f ca="1"/>
        <v>.</v>
      </c>
      <c r="DL470" s="19" t="str">
        <f ca="1"/>
        <v>.</v>
      </c>
      <c r="DM470" s="19">
        <f ca="1"/>
        <v>-4.1940095754186633</v>
      </c>
      <c r="DN470" s="19" t="str">
        <f ca="1"/>
        <v>.</v>
      </c>
      <c r="DO470" s="19" t="str">
        <f ca="1"/>
        <v>.</v>
      </c>
      <c r="DP470" s="19" t="str">
        <f ca="1"/>
        <v>.</v>
      </c>
    </row>
    <row r="471" spans="11:120" ht="24" customHeight="1" x14ac:dyDescent="0.2">
      <c r="K471" t="s">
        <v>101</v>
      </c>
      <c r="L471" s="83">
        <f ca="1"/>
        <v>0.30541704232735722</v>
      </c>
      <c r="M471" s="83">
        <f ca="1"/>
        <v>-0.27578231606383619</v>
      </c>
      <c r="N471" s="83">
        <f ca="1"/>
        <v>0.17550146434276748</v>
      </c>
      <c r="O471" s="83">
        <f ca="1"/>
        <v>0.70886227738297003</v>
      </c>
      <c r="P471" s="83">
        <f ca="1"/>
        <v>-0.9054782936872785</v>
      </c>
      <c r="Q471" s="83">
        <f ca="1"/>
        <v>-0.98630387876427528</v>
      </c>
      <c r="R471" s="83">
        <f ca="1"/>
        <v>-0.19414384252994465</v>
      </c>
      <c r="S471" s="83">
        <f ca="1"/>
        <v>-0.58398767216560321</v>
      </c>
      <c r="V471" s="19" t="str">
        <f ca="1"/>
        <v>.</v>
      </c>
      <c r="W471" s="19" t="str">
        <f ca="1"/>
        <v>.</v>
      </c>
      <c r="X471" s="19" t="str">
        <f ca="1"/>
        <v>.</v>
      </c>
      <c r="Y471" s="19" t="str">
        <f ca="1"/>
        <v>.</v>
      </c>
      <c r="Z471" s="19" t="str">
        <f ca="1"/>
        <v>.</v>
      </c>
      <c r="AA471" s="19">
        <f ca="1"/>
        <v>-0.29899429403943945</v>
      </c>
      <c r="AB471" s="19">
        <f ca="1"/>
        <v>-4.8894819229328625</v>
      </c>
      <c r="AC471" s="19" t="str">
        <f ca="1"/>
        <v>.</v>
      </c>
      <c r="AD471" s="19" t="str">
        <f ca="1"/>
        <v>.</v>
      </c>
      <c r="AE471" s="19" t="str">
        <f ca="1"/>
        <v>.</v>
      </c>
      <c r="AF471" s="19" t="str">
        <f ca="1"/>
        <v>.</v>
      </c>
      <c r="AG471" s="19" t="str">
        <f ca="1"/>
        <v>.</v>
      </c>
      <c r="AO471" s="83">
        <f ca="1"/>
        <v>0.81640742153756229</v>
      </c>
      <c r="AP471" s="83">
        <f ca="1"/>
        <v>5.8833968135658221E-2</v>
      </c>
      <c r="AQ471" s="83">
        <f ca="1"/>
        <v>0.28000079563526747</v>
      </c>
      <c r="AR471" s="83">
        <f ca="1"/>
        <v>-0.62428860693730126</v>
      </c>
      <c r="AS471" s="83">
        <f ca="1"/>
        <v>-0.34475333691083954</v>
      </c>
      <c r="AT471" s="83">
        <f ca="1"/>
        <v>3.7069921150093998E-2</v>
      </c>
      <c r="AU471" s="83">
        <f ca="1"/>
        <v>0.85373034536756953</v>
      </c>
      <c r="AV471" s="83">
        <f ca="1"/>
        <v>-0.30734689956069028</v>
      </c>
      <c r="AY471" s="19" t="str">
        <f ca="1"/>
        <v>.</v>
      </c>
      <c r="AZ471" s="19" t="str">
        <f ca="1"/>
        <v>.</v>
      </c>
      <c r="BA471" s="19" t="str">
        <f ca="1"/>
        <v>.</v>
      </c>
      <c r="BB471" s="19">
        <f ca="1"/>
        <v>4.7833279000758724</v>
      </c>
      <c r="BC471" s="19">
        <f ca="1"/>
        <v>-0.18842813484102949</v>
      </c>
      <c r="BD471" s="19" t="str">
        <f ca="1"/>
        <v>.</v>
      </c>
      <c r="BE471" s="19" t="str">
        <f ca="1"/>
        <v>.</v>
      </c>
      <c r="BF471" s="19">
        <f ca="1"/>
        <v>1.6757098299006659</v>
      </c>
      <c r="BG471" s="19">
        <f ca="1"/>
        <v>5.3808649381053071</v>
      </c>
      <c r="BH471" s="19">
        <f ca="1"/>
        <v>1.4371027423203113</v>
      </c>
      <c r="BI471" s="19">
        <f ca="1"/>
        <v>2.4038338442663147</v>
      </c>
      <c r="BJ471" s="19">
        <f ca="1"/>
        <v>2.698364640172211</v>
      </c>
      <c r="BQ471" t="s">
        <v>101</v>
      </c>
      <c r="BR471" s="83">
        <f ca="1"/>
        <v>-0.4245499463786615</v>
      </c>
      <c r="BS471" s="83">
        <f ca="1"/>
        <v>0.28095159781227852</v>
      </c>
      <c r="BT471" s="83">
        <f ca="1"/>
        <v>0.73013142483415416</v>
      </c>
      <c r="BU471" s="83">
        <f ca="1"/>
        <v>0.39209726763102282</v>
      </c>
      <c r="BV471" s="83">
        <f ca="1"/>
        <v>0.90518527610767752</v>
      </c>
      <c r="BW471" s="83">
        <f ca="1"/>
        <v>-1.9111325928568679E-2</v>
      </c>
      <c r="BX471" s="83">
        <f ca="1"/>
        <v>-0.74217967326079126</v>
      </c>
      <c r="BY471" s="83">
        <f ca="1"/>
        <v>0.16364455925333243</v>
      </c>
      <c r="CB471" s="19">
        <f ca="1"/>
        <v>4.9585575001175144</v>
      </c>
      <c r="CC471" s="19">
        <f ca="1"/>
        <v>1.0874124538327146</v>
      </c>
      <c r="CD471" s="19">
        <f ca="1"/>
        <v>-0.88980860978748177</v>
      </c>
      <c r="CE471" s="19" t="str">
        <f ca="1"/>
        <v>.</v>
      </c>
      <c r="CF471" s="19">
        <f ca="1"/>
        <v>4.6164814554675635</v>
      </c>
      <c r="CG471" s="19" t="str">
        <f ca="1"/>
        <v>.</v>
      </c>
      <c r="CH471" s="19">
        <f ca="1"/>
        <v>2.3540973066697237</v>
      </c>
      <c r="CI471" s="19">
        <f ca="1"/>
        <v>3.7621571952553783</v>
      </c>
      <c r="CJ471" s="19" t="str">
        <f ca="1"/>
        <v>.</v>
      </c>
      <c r="CK471" s="19">
        <f ca="1"/>
        <v>3.5858119806815738</v>
      </c>
      <c r="CL471" s="19">
        <f ca="1"/>
        <v>2.5349071680958986</v>
      </c>
      <c r="CM471" s="19">
        <f ca="1"/>
        <v>-0.1729213294014782</v>
      </c>
      <c r="CT471" t="s">
        <v>101</v>
      </c>
      <c r="CU471" s="83">
        <f ca="1"/>
        <v>-0.55409464329479974</v>
      </c>
      <c r="CV471" s="83">
        <f ca="1"/>
        <v>0.30853884275367838</v>
      </c>
      <c r="CW471" s="83">
        <f ca="1"/>
        <v>0.63853778391470972</v>
      </c>
      <c r="CX471" s="83">
        <f ca="1"/>
        <v>0.48971533730053229</v>
      </c>
      <c r="CY471" s="83">
        <f ca="1"/>
        <v>-0.51141954754085273</v>
      </c>
      <c r="CZ471" s="83">
        <f ca="1"/>
        <v>-0.12963796540444794</v>
      </c>
      <c r="DA471" s="83">
        <f ca="1"/>
        <v>0.28135776512935928</v>
      </c>
      <c r="DB471" s="83">
        <f ca="1"/>
        <v>-3.7289087201598514E-2</v>
      </c>
      <c r="DE471" s="19">
        <f ca="1"/>
        <v>3.0010797883918414</v>
      </c>
      <c r="DF471" s="19">
        <f ca="1"/>
        <v>1.2158020378047723</v>
      </c>
      <c r="DG471" s="19">
        <f ca="1"/>
        <v>0.74883946538173007</v>
      </c>
      <c r="DH471" s="19">
        <f ca="1"/>
        <v>-0.71255249652981734</v>
      </c>
      <c r="DI471" s="19" t="str">
        <f ca="1"/>
        <v>.</v>
      </c>
      <c r="DJ471" s="19">
        <f ca="1"/>
        <v>1.1418637203696254</v>
      </c>
      <c r="DK471" s="19" t="str">
        <f ca="1"/>
        <v>.</v>
      </c>
      <c r="DL471" s="19" t="str">
        <f ca="1"/>
        <v>.</v>
      </c>
      <c r="DM471" s="19">
        <f ca="1"/>
        <v>2.0745577746512489</v>
      </c>
      <c r="DN471" s="19" t="str">
        <f ca="1"/>
        <v>.</v>
      </c>
      <c r="DO471" s="19" t="str">
        <f ca="1"/>
        <v>.</v>
      </c>
      <c r="DP471" s="19" t="str">
        <f ca="1"/>
        <v>.</v>
      </c>
    </row>
    <row r="472" spans="11:120" ht="24" customHeight="1" x14ac:dyDescent="0.2">
      <c r="K472" t="s">
        <v>101</v>
      </c>
      <c r="L472" s="83">
        <f ca="1"/>
        <v>5.6771153367419558E-2</v>
      </c>
      <c r="M472" s="83">
        <f ca="1"/>
        <v>0.56814917286277122</v>
      </c>
      <c r="N472" s="83">
        <f ca="1"/>
        <v>0.36589860904891069</v>
      </c>
      <c r="O472" s="83">
        <f ca="1"/>
        <v>0.98937837011025431</v>
      </c>
      <c r="P472" s="83">
        <f ca="1"/>
        <v>0.86861214377613916</v>
      </c>
      <c r="Q472" s="83">
        <f ca="1"/>
        <v>0.89263918359794658</v>
      </c>
      <c r="R472" s="83">
        <f ca="1"/>
        <v>-0.82276732997192137</v>
      </c>
      <c r="S472" s="83">
        <f ca="1"/>
        <v>-0.22331934713209867</v>
      </c>
      <c r="V472" s="19" t="str">
        <f ca="1"/>
        <v>.</v>
      </c>
      <c r="W472" s="19" t="str">
        <f ca="1"/>
        <v>.</v>
      </c>
      <c r="X472" s="19" t="str">
        <f ca="1"/>
        <v>.</v>
      </c>
      <c r="Y472" s="19" t="str">
        <f ca="1"/>
        <v>.</v>
      </c>
      <c r="Z472" s="19" t="str">
        <f ca="1"/>
        <v>.</v>
      </c>
      <c r="AA472" s="19">
        <f ca="1"/>
        <v>5.2466394903683167</v>
      </c>
      <c r="AB472" s="19">
        <f ca="1"/>
        <v>5.0604019795718056</v>
      </c>
      <c r="AC472" s="19" t="str">
        <f ca="1"/>
        <v>.</v>
      </c>
      <c r="AD472" s="19" t="str">
        <f ca="1"/>
        <v>.</v>
      </c>
      <c r="AE472" s="19" t="str">
        <f ca="1"/>
        <v>.</v>
      </c>
      <c r="AF472" s="19" t="str">
        <f ca="1"/>
        <v>.</v>
      </c>
      <c r="AG472" s="19" t="str">
        <f ca="1"/>
        <v>.</v>
      </c>
      <c r="AO472" s="83">
        <f ca="1"/>
        <v>-0.11060198982969749</v>
      </c>
      <c r="AP472" s="83">
        <f ca="1"/>
        <v>-8.4296246322007162E-2</v>
      </c>
      <c r="AQ472" s="83">
        <f ca="1"/>
        <v>0.23504448911825437</v>
      </c>
      <c r="AR472" s="83">
        <f ca="1"/>
        <v>0.24327302312734966</v>
      </c>
      <c r="AS472" s="83">
        <f ca="1"/>
        <v>-0.55071363630944603</v>
      </c>
      <c r="AT472" s="83">
        <f ca="1"/>
        <v>0.51214029651416659</v>
      </c>
      <c r="AU472" s="83">
        <f ca="1"/>
        <v>-0.28452837770156925</v>
      </c>
      <c r="AV472" s="83">
        <f ca="1"/>
        <v>0.59747705460217038</v>
      </c>
      <c r="AY472" s="19" t="str">
        <f ca="1"/>
        <v>.</v>
      </c>
      <c r="AZ472" s="19" t="str">
        <f ca="1"/>
        <v>.</v>
      </c>
      <c r="BA472" s="19" t="str">
        <f ca="1"/>
        <v>.</v>
      </c>
      <c r="BB472" s="19">
        <f ca="1"/>
        <v>-1.9046972315472606</v>
      </c>
      <c r="BC472" s="19">
        <f ca="1"/>
        <v>1.5851759375597001</v>
      </c>
      <c r="BD472" s="19" t="str">
        <f ca="1"/>
        <v>.</v>
      </c>
      <c r="BE472" s="19" t="str">
        <f ca="1"/>
        <v>.</v>
      </c>
      <c r="BF472" s="19">
        <f ca="1"/>
        <v>-0.16097911434896561</v>
      </c>
      <c r="BG472" s="19">
        <f ca="1"/>
        <v>0.10656319175846485</v>
      </c>
      <c r="BH472" s="19">
        <f ca="1"/>
        <v>0.580865712921522</v>
      </c>
      <c r="BI472" s="19">
        <f ca="1"/>
        <v>0.7197314850054104</v>
      </c>
      <c r="BJ472" s="19">
        <f ca="1"/>
        <v>1.6301956720198323</v>
      </c>
      <c r="BQ472" t="s">
        <v>101</v>
      </c>
      <c r="BR472" s="83">
        <f ca="1"/>
        <v>0.9741722828661421</v>
      </c>
      <c r="BS472" s="83">
        <f ca="1"/>
        <v>0.72641960163811814</v>
      </c>
      <c r="BT472" s="83">
        <f ca="1"/>
        <v>-0.94262511884930289</v>
      </c>
      <c r="BU472" s="83">
        <f ca="1"/>
        <v>0.52613627672841523</v>
      </c>
      <c r="BV472" s="83">
        <f ca="1"/>
        <v>-5.8686405845874923E-2</v>
      </c>
      <c r="BW472" s="83">
        <f ca="1"/>
        <v>-0.45047864176264052</v>
      </c>
      <c r="BX472" s="83">
        <f ca="1"/>
        <v>0.33625728374248509</v>
      </c>
      <c r="BY472" s="83">
        <f ca="1"/>
        <v>-0.22698637972261571</v>
      </c>
      <c r="CB472" s="19">
        <f ca="1"/>
        <v>-0.47870013456097249</v>
      </c>
      <c r="CC472" s="19">
        <f ca="1"/>
        <v>2.0158351102757197</v>
      </c>
      <c r="CD472" s="19">
        <f ca="1"/>
        <v>3.3298578438940583</v>
      </c>
      <c r="CE472" s="19" t="str">
        <f ca="1"/>
        <v>.</v>
      </c>
      <c r="CF472" s="19">
        <f ca="1"/>
        <v>-4.2495937130361767</v>
      </c>
      <c r="CG472" s="19" t="str">
        <f ca="1"/>
        <v>.</v>
      </c>
      <c r="CH472" s="19">
        <f ca="1"/>
        <v>1.9081146128408504</v>
      </c>
      <c r="CI472" s="19">
        <f ca="1"/>
        <v>1.5772515505933877</v>
      </c>
      <c r="CJ472" s="19" t="str">
        <f ca="1"/>
        <v>.</v>
      </c>
      <c r="CK472" s="19">
        <f ca="1"/>
        <v>2.0450023761788452</v>
      </c>
      <c r="CL472" s="19">
        <f ca="1"/>
        <v>-1.788589982012786</v>
      </c>
      <c r="CM472" s="19">
        <f ca="1"/>
        <v>0.35729377103919191</v>
      </c>
      <c r="CT472" t="s">
        <v>101</v>
      </c>
      <c r="CU472" s="83">
        <f ca="1"/>
        <v>-0.21105232377663752</v>
      </c>
      <c r="CV472" s="83">
        <f ca="1"/>
        <v>0.19236086231668903</v>
      </c>
      <c r="CW472" s="83">
        <f ca="1"/>
        <v>0.1415046611855475</v>
      </c>
      <c r="CX472" s="83">
        <f ca="1"/>
        <v>0.29091106822452661</v>
      </c>
      <c r="CY472" s="83">
        <f ca="1"/>
        <v>-0.14177507712005055</v>
      </c>
      <c r="CZ472" s="83">
        <f ca="1"/>
        <v>-0.34737539205562218</v>
      </c>
      <c r="DA472" s="83">
        <f ca="1"/>
        <v>0.14322630338554698</v>
      </c>
      <c r="DB472" s="83">
        <f ca="1"/>
        <v>0.49585067067600042</v>
      </c>
      <c r="DE472" s="19">
        <f ca="1"/>
        <v>0.84689427789780192</v>
      </c>
      <c r="DF472" s="19">
        <f ca="1"/>
        <v>2.0105633019421205</v>
      </c>
      <c r="DG472" s="19">
        <f ca="1"/>
        <v>-2.7217282810935606E-2</v>
      </c>
      <c r="DH472" s="19">
        <f ca="1"/>
        <v>3.94685863400559E-2</v>
      </c>
      <c r="DI472" s="19" t="str">
        <f ca="1"/>
        <v>.</v>
      </c>
      <c r="DJ472" s="19">
        <f ca="1"/>
        <v>2.0791443984648472</v>
      </c>
      <c r="DK472" s="19" t="str">
        <f ca="1"/>
        <v>.</v>
      </c>
      <c r="DL472" s="19" t="str">
        <f ca="1"/>
        <v>.</v>
      </c>
      <c r="DM472" s="19">
        <f ca="1"/>
        <v>0.54929332318565338</v>
      </c>
      <c r="DN472" s="19" t="str">
        <f ca="1"/>
        <v>.</v>
      </c>
      <c r="DO472" s="19" t="str">
        <f ca="1"/>
        <v>.</v>
      </c>
      <c r="DP472" s="19" t="str">
        <f ca="1"/>
        <v>.</v>
      </c>
    </row>
    <row r="473" spans="11:120" ht="24" customHeight="1" x14ac:dyDescent="0.2">
      <c r="K473" t="s">
        <v>101</v>
      </c>
      <c r="L473" s="83">
        <f ca="1"/>
        <v>0.21010398323386981</v>
      </c>
      <c r="M473" s="83">
        <f ca="1"/>
        <v>-0.47838871542787875</v>
      </c>
      <c r="N473" s="83">
        <f ca="1"/>
        <v>0.72904219965139694</v>
      </c>
      <c r="O473" s="83">
        <f ca="1"/>
        <v>0.90125435914706675</v>
      </c>
      <c r="P473" s="83">
        <f ca="1"/>
        <v>-0.52645317203312492</v>
      </c>
      <c r="Q473" s="83">
        <f ca="1"/>
        <v>0.56733426895112027</v>
      </c>
      <c r="R473" s="83">
        <f ca="1"/>
        <v>-0.10688461620305367</v>
      </c>
      <c r="S473" s="83">
        <f ca="1"/>
        <v>-0.99322922545234937</v>
      </c>
      <c r="V473" s="19" t="str">
        <f ca="1"/>
        <v>.</v>
      </c>
      <c r="W473" s="19" t="str">
        <f ca="1"/>
        <v>.</v>
      </c>
      <c r="X473" s="19" t="str">
        <f ca="1"/>
        <v>.</v>
      </c>
      <c r="Y473" s="19" t="str">
        <f ca="1"/>
        <v>.</v>
      </c>
      <c r="Z473" s="19" t="str">
        <f ca="1"/>
        <v>.</v>
      </c>
      <c r="AA473" s="19">
        <f ca="1"/>
        <v>1.2785036224398327</v>
      </c>
      <c r="AB473" s="19">
        <f ca="1"/>
        <v>-2.1365291946661253</v>
      </c>
      <c r="AC473" s="19" t="str">
        <f ca="1"/>
        <v>.</v>
      </c>
      <c r="AD473" s="19" t="str">
        <f ca="1"/>
        <v>.</v>
      </c>
      <c r="AE473" s="19" t="str">
        <f ca="1"/>
        <v>.</v>
      </c>
      <c r="AF473" s="19" t="str">
        <f ca="1"/>
        <v>.</v>
      </c>
      <c r="AG473" s="19" t="str">
        <f ca="1"/>
        <v>.</v>
      </c>
      <c r="AO473" s="83">
        <f ca="1"/>
        <v>0.7576208900136332</v>
      </c>
      <c r="AP473" s="83">
        <f ca="1"/>
        <v>-0.40294055150727548</v>
      </c>
      <c r="AQ473" s="83">
        <f ca="1"/>
        <v>-0.62866965019863974</v>
      </c>
      <c r="AR473" s="83">
        <f ca="1"/>
        <v>0.51386264609038568</v>
      </c>
      <c r="AS473" s="83">
        <f ca="1"/>
        <v>-0.86112089124553748</v>
      </c>
      <c r="AT473" s="83">
        <f ca="1"/>
        <v>-0.58758458143453951</v>
      </c>
      <c r="AU473" s="83">
        <f ca="1"/>
        <v>0.72589800117121128</v>
      </c>
      <c r="AV473" s="83">
        <f ca="1"/>
        <v>-5.8057199758862588E-2</v>
      </c>
      <c r="AY473" s="19" t="str">
        <f ca="1"/>
        <v>.</v>
      </c>
      <c r="AZ473" s="19" t="str">
        <f ca="1"/>
        <v>.</v>
      </c>
      <c r="BA473" s="19" t="str">
        <f ca="1"/>
        <v>.</v>
      </c>
      <c r="BB473" s="19">
        <f ca="1"/>
        <v>2.7835546792944448</v>
      </c>
      <c r="BC473" s="19">
        <f ca="1"/>
        <v>-5.092814385306986</v>
      </c>
      <c r="BD473" s="19" t="str">
        <f ca="1"/>
        <v>.</v>
      </c>
      <c r="BE473" s="19" t="str">
        <f ca="1"/>
        <v>.</v>
      </c>
      <c r="BF473" s="19">
        <f ca="1"/>
        <v>-4.0572749456704731</v>
      </c>
      <c r="BG473" s="19">
        <f ca="1"/>
        <v>1.6849446845999092</v>
      </c>
      <c r="BH473" s="19">
        <f ca="1"/>
        <v>-1.8957159405570734</v>
      </c>
      <c r="BI473" s="19">
        <f ca="1"/>
        <v>-2.6003373145164579</v>
      </c>
      <c r="BJ473" s="19">
        <f ca="1"/>
        <v>1.5198621471105305</v>
      </c>
      <c r="BQ473" t="s">
        <v>101</v>
      </c>
      <c r="BR473" s="83">
        <f ca="1"/>
        <v>-0.55509705986191316</v>
      </c>
      <c r="BS473" s="83">
        <f ca="1"/>
        <v>-0.12336779566678402</v>
      </c>
      <c r="BT473" s="83">
        <f ca="1"/>
        <v>-0.16914993707313686</v>
      </c>
      <c r="BU473" s="83">
        <f ca="1"/>
        <v>0.12447529702499449</v>
      </c>
      <c r="BV473" s="83">
        <f ca="1"/>
        <v>0.73063442838297976</v>
      </c>
      <c r="BW473" s="83">
        <f ca="1"/>
        <v>-0.20543167638785587</v>
      </c>
      <c r="BX473" s="83">
        <f ca="1"/>
        <v>0.39682903929310243</v>
      </c>
      <c r="BY473" s="83">
        <f ca="1"/>
        <v>0.94427379195589323</v>
      </c>
      <c r="CB473" s="19">
        <f ca="1"/>
        <v>1.0664750318053551</v>
      </c>
      <c r="CC473" s="19">
        <f ca="1"/>
        <v>4.9137294496320365</v>
      </c>
      <c r="CD473" s="19">
        <f ca="1"/>
        <v>-1.0782204997733997</v>
      </c>
      <c r="CE473" s="19" t="str">
        <f ca="1"/>
        <v>.</v>
      </c>
      <c r="CF473" s="19">
        <f ca="1"/>
        <v>4.5032405363145989</v>
      </c>
      <c r="CG473" s="19" t="str">
        <f ca="1"/>
        <v>.</v>
      </c>
      <c r="CH473" s="19">
        <f ca="1"/>
        <v>1.0694788490838758</v>
      </c>
      <c r="CI473" s="19">
        <f ca="1"/>
        <v>0.2783152114330163</v>
      </c>
      <c r="CJ473" s="19" t="str">
        <f ca="1"/>
        <v>.</v>
      </c>
      <c r="CK473" s="19">
        <f ca="1"/>
        <v>3.0902706758812788</v>
      </c>
      <c r="CL473" s="19">
        <f ca="1"/>
        <v>0.77386440429600656</v>
      </c>
      <c r="CM473" s="19">
        <f ca="1"/>
        <v>1.1527552892650299</v>
      </c>
      <c r="CT473" t="s">
        <v>101</v>
      </c>
      <c r="CU473" s="83">
        <f ca="1"/>
        <v>0.30915343189947531</v>
      </c>
      <c r="CV473" s="83">
        <f ca="1"/>
        <v>0.1365806164621044</v>
      </c>
      <c r="CW473" s="83">
        <f ca="1"/>
        <v>0.2893042241608248</v>
      </c>
      <c r="CX473" s="83">
        <f ca="1"/>
        <v>-0.13024597257200798</v>
      </c>
      <c r="CY473" s="83">
        <f ca="1"/>
        <v>-0.68845513724061225</v>
      </c>
      <c r="CZ473" s="83">
        <f ca="1"/>
        <v>9.3537061308092584E-2</v>
      </c>
      <c r="DA473" s="83">
        <f ca="1"/>
        <v>-0.28605025432854392</v>
      </c>
      <c r="DB473" s="83">
        <f ca="1"/>
        <v>0.10189599745259525</v>
      </c>
      <c r="DE473" s="19">
        <f ca="1"/>
        <v>-0.72555041850292401</v>
      </c>
      <c r="DF473" s="19">
        <f ca="1"/>
        <v>-2.4220069602776895</v>
      </c>
      <c r="DG473" s="19">
        <f ca="1"/>
        <v>0.44100021610232409</v>
      </c>
      <c r="DH473" s="19">
        <f ca="1"/>
        <v>-0.34598437160360929</v>
      </c>
      <c r="DI473" s="19" t="str">
        <f ca="1"/>
        <v>.</v>
      </c>
      <c r="DJ473" s="19">
        <f ca="1"/>
        <v>2.425933644196232E-2</v>
      </c>
      <c r="DK473" s="19" t="str">
        <f ca="1"/>
        <v>.</v>
      </c>
      <c r="DL473" s="19" t="str">
        <f ca="1"/>
        <v>.</v>
      </c>
      <c r="DM473" s="19">
        <f ca="1"/>
        <v>1.173674526855562</v>
      </c>
      <c r="DN473" s="19" t="str">
        <f ca="1"/>
        <v>.</v>
      </c>
      <c r="DO473" s="19" t="str">
        <f ca="1"/>
        <v>.</v>
      </c>
      <c r="DP473" s="19" t="str">
        <f ca="1"/>
        <v>.</v>
      </c>
    </row>
    <row r="474" spans="11:120" ht="24" customHeight="1" x14ac:dyDescent="0.2">
      <c r="K474" t="s">
        <v>101</v>
      </c>
      <c r="L474" s="83">
        <f ca="1"/>
        <v>-0.46952211205646743</v>
      </c>
      <c r="M474" s="83">
        <f ca="1"/>
        <v>-0.49670967100137919</v>
      </c>
      <c r="N474" s="83">
        <f ca="1"/>
        <v>0.6148142542796966</v>
      </c>
      <c r="O474" s="83">
        <f ca="1"/>
        <v>0.23608425455506898</v>
      </c>
      <c r="P474" s="83">
        <f ca="1"/>
        <v>-0.91058556362654675</v>
      </c>
      <c r="Q474" s="83">
        <f ca="1"/>
        <v>-0.64561986097860546</v>
      </c>
      <c r="R474" s="83">
        <f ca="1"/>
        <v>-0.53256068706332771</v>
      </c>
      <c r="S474" s="83">
        <f ca="1"/>
        <v>-0.72639724375679049</v>
      </c>
      <c r="V474" s="19" t="str">
        <f ca="1"/>
        <v>.</v>
      </c>
      <c r="W474" s="19" t="str">
        <f ca="1"/>
        <v>.</v>
      </c>
      <c r="X474" s="19" t="str">
        <f ca="1"/>
        <v>.</v>
      </c>
      <c r="Y474" s="19" t="str">
        <f ca="1"/>
        <v>.</v>
      </c>
      <c r="Z474" s="19" t="str">
        <f ca="1"/>
        <v>.</v>
      </c>
      <c r="AA474" s="19">
        <f ca="1"/>
        <v>-2.3867115561321031</v>
      </c>
      <c r="AB474" s="19">
        <f ca="1"/>
        <v>-5.7984592180276993</v>
      </c>
      <c r="AC474" s="19" t="str">
        <f ca="1"/>
        <v>.</v>
      </c>
      <c r="AD474" s="19" t="str">
        <f ca="1"/>
        <v>.</v>
      </c>
      <c r="AE474" s="19" t="str">
        <f ca="1"/>
        <v>.</v>
      </c>
      <c r="AF474" s="19" t="str">
        <f ca="1"/>
        <v>.</v>
      </c>
      <c r="AG474" s="19" t="str">
        <f ca="1"/>
        <v>.</v>
      </c>
      <c r="AO474" s="83">
        <f ca="1"/>
        <v>0.35461276679599996</v>
      </c>
      <c r="AP474" s="83">
        <f ca="1"/>
        <v>-0.2145878622655375</v>
      </c>
      <c r="AQ474" s="83">
        <f ca="1"/>
        <v>-0.50900941550187251</v>
      </c>
      <c r="AR474" s="83">
        <f ca="1"/>
        <v>0.89405365070639053</v>
      </c>
      <c r="AS474" s="83">
        <f ca="1"/>
        <v>-0.17634160551751021</v>
      </c>
      <c r="AT474" s="83">
        <f ca="1"/>
        <v>-0.98754460337782501</v>
      </c>
      <c r="AU474" s="83">
        <f ca="1"/>
        <v>0.52900321500626513</v>
      </c>
      <c r="AV474" s="83">
        <f ca="1"/>
        <v>6.8345484858142402E-2</v>
      </c>
      <c r="AY474" s="19" t="str">
        <f ca="1"/>
        <v>.</v>
      </c>
      <c r="AZ474" s="19" t="str">
        <f ca="1"/>
        <v>.</v>
      </c>
      <c r="BA474" s="19" t="str">
        <f ca="1"/>
        <v>.</v>
      </c>
      <c r="BB474" s="19">
        <f ca="1"/>
        <v>2.04533061535821</v>
      </c>
      <c r="BC474" s="19">
        <f ca="1"/>
        <v>-3.2971026002331065</v>
      </c>
      <c r="BD474" s="19" t="str">
        <f ca="1"/>
        <v>.</v>
      </c>
      <c r="BE474" s="19" t="str">
        <f ca="1"/>
        <v>.</v>
      </c>
      <c r="BF474" s="19">
        <f ca="1"/>
        <v>-3.0211586451817078</v>
      </c>
      <c r="BG474" s="19">
        <f ca="1"/>
        <v>0.60115302169866824</v>
      </c>
      <c r="BH474" s="19">
        <f ca="1"/>
        <v>-0.27183235479009293</v>
      </c>
      <c r="BI474" s="19">
        <f ca="1"/>
        <v>-2.5482264308398808</v>
      </c>
      <c r="BJ474" s="19">
        <f ca="1"/>
        <v>0.79241314964563547</v>
      </c>
      <c r="BQ474" t="s">
        <v>101</v>
      </c>
      <c r="BR474" s="83">
        <f ca="1"/>
        <v>-0.16340329753645566</v>
      </c>
      <c r="BS474" s="83">
        <f ca="1"/>
        <v>-0.16073284309115277</v>
      </c>
      <c r="BT474" s="83">
        <f ca="1"/>
        <v>-0.44277541504047635</v>
      </c>
      <c r="BU474" s="83">
        <f ca="1"/>
        <v>0.82541031013698873</v>
      </c>
      <c r="BV474" s="83">
        <f ca="1"/>
        <v>-0.40601926844474656</v>
      </c>
      <c r="BW474" s="83">
        <f ca="1"/>
        <v>7.4444356956815394E-2</v>
      </c>
      <c r="BX474" s="83">
        <f ca="1"/>
        <v>-0.32046025776302223</v>
      </c>
      <c r="BY474" s="83">
        <f ca="1"/>
        <v>0.72073286793955438</v>
      </c>
      <c r="CB474" s="19">
        <f ca="1"/>
        <v>-0.15717108163165294</v>
      </c>
      <c r="CC474" s="19">
        <f ca="1"/>
        <v>2.1442773561115152</v>
      </c>
      <c r="CD474" s="19">
        <f ca="1"/>
        <v>1.0512138211487092</v>
      </c>
      <c r="CE474" s="19" t="str">
        <f ca="1"/>
        <v>.</v>
      </c>
      <c r="CF474" s="19">
        <f ca="1"/>
        <v>-0.55575699048639704</v>
      </c>
      <c r="CG474" s="19" t="str">
        <f ca="1"/>
        <v>.</v>
      </c>
      <c r="CH474" s="19">
        <f ca="1"/>
        <v>-0.58801878184622192</v>
      </c>
      <c r="CI474" s="19">
        <f ca="1"/>
        <v>-2.1843306365171493</v>
      </c>
      <c r="CJ474" s="19" t="str">
        <f ca="1"/>
        <v>.</v>
      </c>
      <c r="CK474" s="19">
        <f ca="1"/>
        <v>-0.17369120105741986</v>
      </c>
      <c r="CL474" s="19">
        <f ca="1"/>
        <v>-1.9180100529936706</v>
      </c>
      <c r="CM474" s="19">
        <f ca="1"/>
        <v>0.48804246229300441</v>
      </c>
      <c r="CT474" t="s">
        <v>101</v>
      </c>
      <c r="CU474" s="83">
        <f ca="1"/>
        <v>2.6324588830846096E-2</v>
      </c>
      <c r="CV474" s="83">
        <f ca="1"/>
        <v>-0.32192700821227782</v>
      </c>
      <c r="CW474" s="83">
        <f ca="1"/>
        <v>0.24093263871483628</v>
      </c>
      <c r="CX474" s="83">
        <f ca="1"/>
        <v>-0.60410565842881336</v>
      </c>
      <c r="CY474" s="83">
        <f ca="1"/>
        <v>0.65852137100982633</v>
      </c>
      <c r="CZ474" s="83">
        <f ca="1"/>
        <v>0.91187385609672744</v>
      </c>
      <c r="DA474" s="83">
        <f ca="1"/>
        <v>7.4153404609971219E-2</v>
      </c>
      <c r="DB474" s="83">
        <f ca="1"/>
        <v>0.30528245481501259</v>
      </c>
      <c r="DE474" s="19">
        <f ca="1"/>
        <v>1.4815707832565919</v>
      </c>
      <c r="DF474" s="19">
        <f ca="1"/>
        <v>0.33775089019315141</v>
      </c>
      <c r="DG474" s="19">
        <f ca="1"/>
        <v>0.4796439513343318</v>
      </c>
      <c r="DH474" s="19">
        <f ca="1"/>
        <v>0.31610133490772263</v>
      </c>
      <c r="DI474" s="19" t="str">
        <f ca="1"/>
        <v>.</v>
      </c>
      <c r="DJ474" s="19">
        <f ca="1"/>
        <v>1.1960202249844514</v>
      </c>
      <c r="DK474" s="19" t="str">
        <f ca="1"/>
        <v>.</v>
      </c>
      <c r="DL474" s="19" t="str">
        <f ca="1"/>
        <v>.</v>
      </c>
      <c r="DM474" s="19">
        <f ca="1"/>
        <v>0.68814607771031922</v>
      </c>
      <c r="DN474" s="19" t="str">
        <f ca="1"/>
        <v>.</v>
      </c>
      <c r="DO474" s="19" t="str">
        <f ca="1"/>
        <v>.</v>
      </c>
      <c r="DP474" s="19" t="str">
        <f ca="1"/>
        <v>.</v>
      </c>
    </row>
    <row r="475" spans="11:120" ht="24" customHeight="1" x14ac:dyDescent="0.2">
      <c r="K475" t="s">
        <v>101</v>
      </c>
      <c r="L475" s="83">
        <f ca="1"/>
        <v>-0.28070473222021275</v>
      </c>
      <c r="M475" s="83">
        <f ca="1"/>
        <v>0.14415595673746195</v>
      </c>
      <c r="N475" s="83">
        <f ca="1"/>
        <v>0.44248177615600093</v>
      </c>
      <c r="O475" s="83">
        <f ca="1"/>
        <v>2.7675980989365634E-2</v>
      </c>
      <c r="P475" s="83">
        <f ca="1"/>
        <v>0.8468673283043191</v>
      </c>
      <c r="Q475" s="83">
        <f ca="1"/>
        <v>0.7694950583898843</v>
      </c>
      <c r="R475" s="83">
        <f ca="1"/>
        <v>0.11917863850700039</v>
      </c>
      <c r="S475" s="83">
        <f ca="1"/>
        <v>-5.535914669617048E-2</v>
      </c>
      <c r="V475" s="19" t="str">
        <f ca="1"/>
        <v>.</v>
      </c>
      <c r="W475" s="19" t="str">
        <f ca="1"/>
        <v>.</v>
      </c>
      <c r="X475" s="19" t="str">
        <f ca="1"/>
        <v>.</v>
      </c>
      <c r="Y475" s="19" t="str">
        <f ca="1"/>
        <v>.</v>
      </c>
      <c r="Z475" s="19" t="str">
        <f ca="1"/>
        <v>.</v>
      </c>
      <c r="AA475" s="19">
        <f ca="1"/>
        <v>2.3767210235158012</v>
      </c>
      <c r="AB475" s="19">
        <f ca="1"/>
        <v>3.3291287646844094</v>
      </c>
      <c r="AC475" s="19" t="str">
        <f ca="1"/>
        <v>.</v>
      </c>
      <c r="AD475" s="19" t="str">
        <f ca="1"/>
        <v>.</v>
      </c>
      <c r="AE475" s="19" t="str">
        <f ca="1"/>
        <v>.</v>
      </c>
      <c r="AF475" s="19" t="str">
        <f ca="1"/>
        <v>.</v>
      </c>
      <c r="AG475" s="19" t="str">
        <f ca="1"/>
        <v>.</v>
      </c>
      <c r="AO475" s="83">
        <f ca="1"/>
        <v>0.9754239741598052</v>
      </c>
      <c r="AP475" s="83">
        <f ca="1"/>
        <v>-0.6550887409005508</v>
      </c>
      <c r="AQ475" s="83">
        <f ca="1"/>
        <v>0.96198060285578113</v>
      </c>
      <c r="AR475" s="83">
        <f ca="1"/>
        <v>-0.30033728825142858</v>
      </c>
      <c r="AS475" s="83">
        <f ca="1"/>
        <v>-0.25642132427076292</v>
      </c>
      <c r="AT475" s="83">
        <f ca="1"/>
        <v>0.95403517989594366</v>
      </c>
      <c r="AU475" s="83">
        <f ca="1"/>
        <v>0.40297080885460534</v>
      </c>
      <c r="AV475" s="83">
        <f ca="1"/>
        <v>-0.99686936602677467</v>
      </c>
      <c r="AY475" s="19" t="str">
        <f ca="1"/>
        <v>.</v>
      </c>
      <c r="AZ475" s="19" t="str">
        <f ca="1"/>
        <v>.</v>
      </c>
      <c r="BA475" s="19" t="str">
        <f ca="1"/>
        <v>.</v>
      </c>
      <c r="BB475" s="19">
        <f ca="1"/>
        <v>2.5685855429713671</v>
      </c>
      <c r="BC475" s="19">
        <f ca="1"/>
        <v>1.4371109063212231</v>
      </c>
      <c r="BD475" s="19" t="str">
        <f ca="1"/>
        <v>.</v>
      </c>
      <c r="BE475" s="19" t="str">
        <f ca="1"/>
        <v>.</v>
      </c>
      <c r="BF475" s="19">
        <f ca="1"/>
        <v>4.1050180188082397</v>
      </c>
      <c r="BG475" s="19">
        <f ca="1"/>
        <v>6.3646465674539883</v>
      </c>
      <c r="BH475" s="19">
        <f ca="1"/>
        <v>0.83685227599638345</v>
      </c>
      <c r="BI475" s="19">
        <f ca="1"/>
        <v>5.6381189109651473</v>
      </c>
      <c r="BJ475" s="19">
        <f ca="1"/>
        <v>3.3407099313313489</v>
      </c>
      <c r="BQ475" t="s">
        <v>101</v>
      </c>
      <c r="BR475" s="83">
        <f ca="1"/>
        <v>0.81523033739663986</v>
      </c>
      <c r="BS475" s="83">
        <f ca="1"/>
        <v>-7.3585237772845202E-2</v>
      </c>
      <c r="BT475" s="83">
        <f ca="1"/>
        <v>-1.3915270804104374E-2</v>
      </c>
      <c r="BU475" s="83">
        <f ca="1"/>
        <v>0.87612978553856169</v>
      </c>
      <c r="BV475" s="83">
        <f ca="1"/>
        <v>-0.68402201031216037</v>
      </c>
      <c r="BW475" s="83">
        <f ca="1"/>
        <v>0.6773107586594902</v>
      </c>
      <c r="BX475" s="83">
        <f ca="1"/>
        <v>0.52797062385978322</v>
      </c>
      <c r="BY475" s="83">
        <f ca="1"/>
        <v>0.95139558058368046</v>
      </c>
      <c r="CB475" s="19">
        <f ca="1"/>
        <v>2.9540211892121242</v>
      </c>
      <c r="CC475" s="19">
        <f ca="1"/>
        <v>4.7470483687380742</v>
      </c>
      <c r="CD475" s="19">
        <f ca="1"/>
        <v>7.4707278630400467</v>
      </c>
      <c r="CE475" s="19" t="str">
        <f ca="1"/>
        <v>.</v>
      </c>
      <c r="CF475" s="19">
        <f ca="1"/>
        <v>2.642967039581011</v>
      </c>
      <c r="CG475" s="19" t="str">
        <f ca="1"/>
        <v>.</v>
      </c>
      <c r="CH475" s="19">
        <f ca="1"/>
        <v>1.5324477013564444</v>
      </c>
      <c r="CI475" s="19">
        <f ca="1"/>
        <v>2.76584107430687</v>
      </c>
      <c r="CJ475" s="19" t="str">
        <f ca="1"/>
        <v>.</v>
      </c>
      <c r="CK475" s="19">
        <f ca="1"/>
        <v>5.1542218739084156</v>
      </c>
      <c r="CL475" s="19">
        <f ca="1"/>
        <v>3.0546585635190899</v>
      </c>
      <c r="CM475" s="19">
        <f ca="1"/>
        <v>6.11480308627005</v>
      </c>
      <c r="CT475" t="s">
        <v>101</v>
      </c>
      <c r="CU475" s="83">
        <f ca="1"/>
        <v>0.16161294197648179</v>
      </c>
      <c r="CV475" s="83">
        <f ca="1"/>
        <v>0.88275627695414016</v>
      </c>
      <c r="CW475" s="83">
        <f ca="1"/>
        <v>0.79721656172267252</v>
      </c>
      <c r="CX475" s="83">
        <f ca="1"/>
        <v>-0.91399739987285589</v>
      </c>
      <c r="CY475" s="83">
        <f ca="1"/>
        <v>0.5759086415919854</v>
      </c>
      <c r="CZ475" s="83">
        <f ca="1"/>
        <v>0.83420994386875558</v>
      </c>
      <c r="DA475" s="83">
        <f ca="1"/>
        <v>0.31169050328664061</v>
      </c>
      <c r="DB475" s="83">
        <f ca="1"/>
        <v>0.20531100122347845</v>
      </c>
      <c r="DE475" s="19">
        <f ca="1"/>
        <v>4.5470977136658526</v>
      </c>
      <c r="DF475" s="19">
        <f ca="1"/>
        <v>-0.24448140412771813</v>
      </c>
      <c r="DG475" s="19">
        <f ca="1"/>
        <v>0.83186408234434261</v>
      </c>
      <c r="DH475" s="19">
        <f ca="1"/>
        <v>3.7613315312896329</v>
      </c>
      <c r="DI475" s="19" t="str">
        <f ca="1"/>
        <v>.</v>
      </c>
      <c r="DJ475" s="19">
        <f ca="1"/>
        <v>1.7406336563568197</v>
      </c>
      <c r="DK475" s="19" t="str">
        <f ca="1"/>
        <v>.</v>
      </c>
      <c r="DL475" s="19" t="str">
        <f ca="1"/>
        <v>.</v>
      </c>
      <c r="DM475" s="19">
        <f ca="1"/>
        <v>5.4972851188615657</v>
      </c>
      <c r="DN475" s="19" t="str">
        <f ca="1"/>
        <v>.</v>
      </c>
      <c r="DO475" s="19" t="str">
        <f ca="1"/>
        <v>.</v>
      </c>
      <c r="DP475" s="19" t="str">
        <f ca="1"/>
        <v>.</v>
      </c>
    </row>
    <row r="476" spans="11:120" ht="24" customHeight="1" x14ac:dyDescent="0.2">
      <c r="K476" t="s">
        <v>101</v>
      </c>
      <c r="L476" s="83">
        <f ca="1"/>
        <v>-0.59881129323667381</v>
      </c>
      <c r="M476" s="83">
        <f ca="1"/>
        <v>0.42515970652000457</v>
      </c>
      <c r="N476" s="83">
        <f ca="1"/>
        <v>7.0596353964926584E-2</v>
      </c>
      <c r="O476" s="83">
        <f ca="1"/>
        <v>0.58342963809130843</v>
      </c>
      <c r="P476" s="83">
        <f ca="1"/>
        <v>-0.37268755310473023</v>
      </c>
      <c r="Q476" s="83">
        <f ca="1"/>
        <v>0.85879746586809835</v>
      </c>
      <c r="R476" s="83">
        <f ca="1"/>
        <v>0.7133612684928532</v>
      </c>
      <c r="S476" s="83">
        <f ca="1"/>
        <v>0.58060569679085416</v>
      </c>
      <c r="V476" s="19" t="str">
        <f ca="1"/>
        <v>.</v>
      </c>
      <c r="W476" s="19" t="str">
        <f ca="1"/>
        <v>.</v>
      </c>
      <c r="X476" s="19" t="str">
        <f ca="1"/>
        <v>.</v>
      </c>
      <c r="Y476" s="19" t="str">
        <f ca="1"/>
        <v>.</v>
      </c>
      <c r="Z476" s="19" t="str">
        <f ca="1"/>
        <v>.</v>
      </c>
      <c r="AA476" s="19">
        <f ca="1"/>
        <v>1.7608973738584595</v>
      </c>
      <c r="AB476" s="19">
        <f ca="1"/>
        <v>2.2294933486409301</v>
      </c>
      <c r="AC476" s="19" t="str">
        <f ca="1"/>
        <v>.</v>
      </c>
      <c r="AD476" s="19" t="str">
        <f ca="1"/>
        <v>.</v>
      </c>
      <c r="AE476" s="19" t="str">
        <f ca="1"/>
        <v>.</v>
      </c>
      <c r="AF476" s="19" t="str">
        <f ca="1"/>
        <v>.</v>
      </c>
      <c r="AG476" s="19" t="str">
        <f ca="1"/>
        <v>.</v>
      </c>
      <c r="AO476" s="83">
        <f ca="1"/>
        <v>-0.87482697216424499</v>
      </c>
      <c r="AP476" s="83">
        <f ca="1"/>
        <v>0.32822763027046076</v>
      </c>
      <c r="AQ476" s="83">
        <f ca="1"/>
        <v>0.55384124932942869</v>
      </c>
      <c r="AR476" s="83">
        <f ca="1"/>
        <v>0.80220894992062153</v>
      </c>
      <c r="AS476" s="83">
        <f ca="1"/>
        <v>0.75088479842298916</v>
      </c>
      <c r="AT476" s="83">
        <f ca="1"/>
        <v>-0.64291148119132635</v>
      </c>
      <c r="AU476" s="83">
        <f ca="1"/>
        <v>0.42127686537208286</v>
      </c>
      <c r="AV476" s="83">
        <f ca="1"/>
        <v>-0.63278584137816862</v>
      </c>
      <c r="AY476" s="19" t="str">
        <f ca="1"/>
        <v>.</v>
      </c>
      <c r="AZ476" s="19" t="str">
        <f ca="1"/>
        <v>.</v>
      </c>
      <c r="BA476" s="19" t="str">
        <f ca="1"/>
        <v>.</v>
      </c>
      <c r="BB476" s="19">
        <f ca="1"/>
        <v>4.668973858742409E-2</v>
      </c>
      <c r="BC476" s="19">
        <f ca="1"/>
        <v>1.1512745221121778</v>
      </c>
      <c r="BD476" s="19" t="str">
        <f ca="1"/>
        <v>.</v>
      </c>
      <c r="BE476" s="19" t="str">
        <f ca="1"/>
        <v>.</v>
      </c>
      <c r="BF476" s="19">
        <f ca="1"/>
        <v>1.8901172121294425</v>
      </c>
      <c r="BG476" s="19">
        <f ca="1"/>
        <v>1.1166261568820162</v>
      </c>
      <c r="BH476" s="19">
        <f ca="1"/>
        <v>7.4528047942883369E-2</v>
      </c>
      <c r="BI476" s="19">
        <f ca="1"/>
        <v>-8.3692537882964047E-2</v>
      </c>
      <c r="BJ476" s="19">
        <f ca="1"/>
        <v>-0.90569192895250894</v>
      </c>
      <c r="BQ476" t="s">
        <v>101</v>
      </c>
      <c r="BR476" s="83">
        <f ca="1"/>
        <v>-0.81321451874705897</v>
      </c>
      <c r="BS476" s="83">
        <f ca="1"/>
        <v>-0.43654147777766772</v>
      </c>
      <c r="BT476" s="83">
        <f ca="1"/>
        <v>-0.48644021560252737</v>
      </c>
      <c r="BU476" s="83">
        <f ca="1"/>
        <v>-0.67539940366389772</v>
      </c>
      <c r="BV476" s="83">
        <f ca="1"/>
        <v>-0.73464211222089748</v>
      </c>
      <c r="BW476" s="83">
        <f ca="1"/>
        <v>-4.6911979812791049E-2</v>
      </c>
      <c r="BX476" s="83">
        <f ca="1"/>
        <v>0.79860826031406162</v>
      </c>
      <c r="BY476" s="83">
        <f ca="1"/>
        <v>-0.54160051667773002</v>
      </c>
      <c r="CB476" s="19">
        <f ca="1"/>
        <v>-5.1231017371079259</v>
      </c>
      <c r="CC476" s="19">
        <f ca="1"/>
        <v>-2.1828586878467635</v>
      </c>
      <c r="CD476" s="19">
        <f ca="1"/>
        <v>-3.448889421832857</v>
      </c>
      <c r="CE476" s="19" t="str">
        <f ca="1"/>
        <v>.</v>
      </c>
      <c r="CF476" s="19">
        <f ca="1"/>
        <v>-4.5832642328149849</v>
      </c>
      <c r="CG476" s="19" t="str">
        <f ca="1"/>
        <v>.</v>
      </c>
      <c r="CH476" s="19">
        <f ca="1"/>
        <v>-4.2275476528251694</v>
      </c>
      <c r="CI476" s="19">
        <f ca="1"/>
        <v>-6.1303873214830773</v>
      </c>
      <c r="CJ476" s="19" t="str">
        <f ca="1"/>
        <v>.</v>
      </c>
      <c r="CK476" s="19">
        <f ca="1"/>
        <v>-8.0380379528600763</v>
      </c>
      <c r="CL476" s="19">
        <f ca="1"/>
        <v>-4.3918501247327448</v>
      </c>
      <c r="CM476" s="19">
        <f ca="1"/>
        <v>-2.807605364903198</v>
      </c>
      <c r="CT476" t="s">
        <v>101</v>
      </c>
      <c r="CU476" s="83">
        <f ca="1"/>
        <v>0.26600048321482372</v>
      </c>
      <c r="CV476" s="83">
        <f ca="1"/>
        <v>-0.99954417128053397</v>
      </c>
      <c r="CW476" s="83">
        <f ca="1"/>
        <v>-0.74840625290214646</v>
      </c>
      <c r="CX476" s="83">
        <f ca="1"/>
        <v>-0.13550647292309148</v>
      </c>
      <c r="CY476" s="83">
        <f ca="1"/>
        <v>0.4918671272328845</v>
      </c>
      <c r="CZ476" s="83">
        <f ca="1"/>
        <v>-5.8569264857396552E-2</v>
      </c>
      <c r="DA476" s="83">
        <f ca="1"/>
        <v>-0.11493691238038539</v>
      </c>
      <c r="DB476" s="83">
        <f ca="1"/>
        <v>-0.52113697212741972</v>
      </c>
      <c r="DE476" s="19">
        <f ca="1"/>
        <v>-3.8991677076661917</v>
      </c>
      <c r="DF476" s="19">
        <f ca="1"/>
        <v>-0.80986984569950105</v>
      </c>
      <c r="DG476" s="19">
        <f ca="1"/>
        <v>-0.70393657650251362</v>
      </c>
      <c r="DH476" s="19">
        <f ca="1"/>
        <v>-1.0540305028248684</v>
      </c>
      <c r="DI476" s="19" t="str">
        <f ca="1"/>
        <v>.</v>
      </c>
      <c r="DJ476" s="19">
        <f ca="1"/>
        <v>-2.6994138729625567</v>
      </c>
      <c r="DK476" s="19" t="str">
        <f ca="1"/>
        <v>.</v>
      </c>
      <c r="DL476" s="19" t="str">
        <f ca="1"/>
        <v>.</v>
      </c>
      <c r="DM476" s="19">
        <f ca="1"/>
        <v>-3.9851921265446801</v>
      </c>
      <c r="DN476" s="19" t="str">
        <f ca="1"/>
        <v>.</v>
      </c>
      <c r="DO476" s="19" t="str">
        <f ca="1"/>
        <v>.</v>
      </c>
      <c r="DP476" s="19" t="str">
        <f ca="1"/>
        <v>.</v>
      </c>
    </row>
    <row r="477" spans="11:120" ht="24" customHeight="1" x14ac:dyDescent="0.2">
      <c r="K477" t="s">
        <v>101</v>
      </c>
      <c r="L477" s="83">
        <f ca="1"/>
        <v>0.22112423346707022</v>
      </c>
      <c r="M477" s="83">
        <f ca="1"/>
        <v>0.45721516366454029</v>
      </c>
      <c r="N477" s="83">
        <f ca="1"/>
        <v>-0.88005656215545125</v>
      </c>
      <c r="O477" s="83">
        <f ca="1"/>
        <v>-0.97453154250562735</v>
      </c>
      <c r="P477" s="83">
        <f ca="1"/>
        <v>-0.9911350277747768</v>
      </c>
      <c r="Q477" s="83">
        <f ca="1"/>
        <v>0.283436522740524</v>
      </c>
      <c r="R477" s="83">
        <f ca="1"/>
        <v>0.29813708244820014</v>
      </c>
      <c r="S477" s="83">
        <f ca="1"/>
        <v>-5.2708863680478446E-2</v>
      </c>
      <c r="V477" s="20" t="str">
        <f ca="1"/>
        <v>.</v>
      </c>
      <c r="W477" s="20" t="str">
        <f ca="1"/>
        <v>.</v>
      </c>
      <c r="X477" s="20" t="str">
        <f ca="1"/>
        <v>.</v>
      </c>
      <c r="Y477" s="20" t="str">
        <f ca="1"/>
        <v>.</v>
      </c>
      <c r="Z477" s="20" t="str">
        <f ca="1"/>
        <v>.</v>
      </c>
      <c r="AA477" s="20">
        <f ca="1"/>
        <v>-7.2619124936400841</v>
      </c>
      <c r="AB477" s="20">
        <f ca="1"/>
        <v>0.12466385071170705</v>
      </c>
      <c r="AC477" s="20" t="str">
        <f ca="1"/>
        <v>.</v>
      </c>
      <c r="AD477" s="20" t="str">
        <f ca="1"/>
        <v>.</v>
      </c>
      <c r="AE477" s="20" t="str">
        <f ca="1"/>
        <v>.</v>
      </c>
      <c r="AF477" s="20" t="str">
        <f ca="1"/>
        <v>.</v>
      </c>
      <c r="AG477" s="20" t="str">
        <f ca="1"/>
        <v>.</v>
      </c>
      <c r="AO477" s="83">
        <f ca="1"/>
        <v>0.13622505383538042</v>
      </c>
      <c r="AP477" s="83">
        <f ca="1"/>
        <v>-0.91774645105834174</v>
      </c>
      <c r="AQ477" s="83">
        <f ca="1"/>
        <v>-0.21234598687107931</v>
      </c>
      <c r="AR477" s="83">
        <f ca="1"/>
        <v>-0.61502788548487919</v>
      </c>
      <c r="AS477" s="83">
        <f ca="1"/>
        <v>-0.46825760883657153</v>
      </c>
      <c r="AT477" s="83">
        <f ca="1"/>
        <v>0.71511442876700548</v>
      </c>
      <c r="AU477" s="83">
        <f ca="1"/>
        <v>0.53250423750721887</v>
      </c>
      <c r="AV477" s="83">
        <f ca="1"/>
        <v>0.97874794491163897</v>
      </c>
      <c r="AY477" s="20" t="str">
        <f ca="1"/>
        <v>.</v>
      </c>
      <c r="AZ477" s="20" t="str">
        <f ca="1"/>
        <v>.</v>
      </c>
      <c r="BA477" s="20" t="str">
        <f ca="1"/>
        <v>.</v>
      </c>
      <c r="BB477" s="20">
        <f ca="1"/>
        <v>-0.29756263692545715</v>
      </c>
      <c r="BC477" s="20">
        <f ca="1"/>
        <v>2.8571661426531945</v>
      </c>
      <c r="BD477" s="20" t="str">
        <f ca="1"/>
        <v>.</v>
      </c>
      <c r="BE477" s="20" t="str">
        <f ca="1"/>
        <v>.</v>
      </c>
      <c r="BF477" s="20">
        <f ca="1"/>
        <v>-2.2474344074327819</v>
      </c>
      <c r="BG477" s="20">
        <f ca="1"/>
        <v>-0.36625644541999725</v>
      </c>
      <c r="BH477" s="20">
        <f ca="1"/>
        <v>0.31255207466184665</v>
      </c>
      <c r="BI477" s="20">
        <f ca="1"/>
        <v>1.6403779693372487</v>
      </c>
      <c r="BJ477" s="20">
        <f ca="1"/>
        <v>2.9703490420484444</v>
      </c>
      <c r="BQ477" t="s">
        <v>101</v>
      </c>
      <c r="BR477" s="83">
        <f ca="1"/>
        <v>-0.80378332549898879</v>
      </c>
      <c r="BS477" s="83">
        <f ca="1"/>
        <v>-0.99139451845608506</v>
      </c>
      <c r="BT477" s="83">
        <f ca="1"/>
        <v>-0.12413558045219841</v>
      </c>
      <c r="BU477" s="83">
        <f ca="1"/>
        <v>-0.30897521172137887</v>
      </c>
      <c r="BV477" s="83">
        <f ca="1"/>
        <v>0.88645278058272825</v>
      </c>
      <c r="BW477" s="83">
        <f ca="1"/>
        <v>-0.23499930807929315</v>
      </c>
      <c r="BX477" s="83">
        <f ca="1"/>
        <v>0.32334210944594965</v>
      </c>
      <c r="BY477" s="83">
        <f ca="1"/>
        <v>-0.88089051456547396</v>
      </c>
      <c r="CB477" s="20">
        <f ca="1"/>
        <v>-1.6558723589800819</v>
      </c>
      <c r="CC477" s="20">
        <f ca="1"/>
        <v>5.4225225208220929E-2</v>
      </c>
      <c r="CD477" s="20">
        <f ca="1"/>
        <v>-3.2857255893799882</v>
      </c>
      <c r="CE477" s="20" t="str">
        <f ca="1"/>
        <v>.</v>
      </c>
      <c r="CF477" s="20">
        <f ca="1"/>
        <v>-0.50237645001746944</v>
      </c>
      <c r="CG477" s="20" t="str">
        <f ca="1"/>
        <v>.</v>
      </c>
      <c r="CH477" s="20">
        <f ca="1"/>
        <v>-3.3559504504258477</v>
      </c>
      <c r="CI477" s="20">
        <f ca="1"/>
        <v>-2.8612940520357544</v>
      </c>
      <c r="CJ477" s="20" t="str">
        <f ca="1"/>
        <v>.</v>
      </c>
      <c r="CK477" s="20">
        <f ca="1"/>
        <v>-4.8463557866164919</v>
      </c>
      <c r="CL477" s="20">
        <f ca="1"/>
        <v>-1.2346148524672269</v>
      </c>
      <c r="CM477" s="20">
        <f ca="1"/>
        <v>-3.5149091419420948</v>
      </c>
      <c r="CT477" t="s">
        <v>101</v>
      </c>
      <c r="CU477" s="83">
        <f ca="1"/>
        <v>-0.80943290002217338</v>
      </c>
      <c r="CV477" s="83">
        <f ca="1"/>
        <v>0.40858186082039616</v>
      </c>
      <c r="CW477" s="83">
        <f ca="1"/>
        <v>-7.6201947174635354E-2</v>
      </c>
      <c r="CX477" s="83">
        <f ca="1"/>
        <v>0.11461394344526066</v>
      </c>
      <c r="CY477" s="83">
        <f ca="1"/>
        <v>-0.33035824532482305</v>
      </c>
      <c r="CZ477" s="83">
        <f ca="1"/>
        <v>-0.56234108394151106</v>
      </c>
      <c r="DA477" s="83">
        <f ca="1"/>
        <v>-0.68517326826422731</v>
      </c>
      <c r="DB477" s="83">
        <f ca="1"/>
        <v>-0.1410301955653479</v>
      </c>
      <c r="DE477" s="20">
        <f ca="1"/>
        <v>-1.5381722163442273</v>
      </c>
      <c r="DF477" s="20">
        <f ca="1"/>
        <v>-2.6544548562372419</v>
      </c>
      <c r="DG477" s="20">
        <f ca="1"/>
        <v>-4.6556875213168496</v>
      </c>
      <c r="DH477" s="20">
        <f ca="1"/>
        <v>-3.9970130285432326</v>
      </c>
      <c r="DI477" s="20" t="str">
        <f ca="1"/>
        <v>.</v>
      </c>
      <c r="DJ477" s="20">
        <f ca="1"/>
        <v>-2.5874368885781607</v>
      </c>
      <c r="DK477" s="20" t="str">
        <f ca="1"/>
        <v>.</v>
      </c>
      <c r="DL477" s="20" t="str">
        <f ca="1"/>
        <v>.</v>
      </c>
      <c r="DM477" s="20">
        <f ca="1"/>
        <v>-4.3429877652385658</v>
      </c>
      <c r="DN477" s="20" t="str">
        <f ca="1"/>
        <v>.</v>
      </c>
      <c r="DO477" s="20" t="str">
        <f ca="1"/>
        <v>.</v>
      </c>
      <c r="DP477" s="20" t="str">
        <f ca="1"/>
        <v>.</v>
      </c>
    </row>
    <row r="479" spans="11:120" ht="24" customHeight="1" x14ac:dyDescent="0.2">
      <c r="V479" s="18" t="str" cm="1">
        <f t="array" aca="1" ref="V479:AG490" ca="1">_xlfn.MAP(_xlfn.ANCHORARRAY(V466), _xlfn.LAMBDA(_xlpm.x,IF(ISNUMBER(_xlpm.x), MAX(_xlpm.x,0), ".")))</f>
        <v>.</v>
      </c>
      <c r="W479" s="18" t="str">
        <f ca="1"/>
        <v>.</v>
      </c>
      <c r="X479" s="18" t="str">
        <f ca="1"/>
        <v>.</v>
      </c>
      <c r="Y479" s="18" t="str">
        <f ca="1"/>
        <v>.</v>
      </c>
      <c r="Z479" s="18" t="str">
        <f ca="1"/>
        <v>.</v>
      </c>
      <c r="AA479" s="18">
        <f ca="1"/>
        <v>10.884287778335011</v>
      </c>
      <c r="AB479" s="18">
        <f ca="1"/>
        <v>1.5180338586713671</v>
      </c>
      <c r="AC479" s="18" t="str">
        <f ca="1"/>
        <v>.</v>
      </c>
      <c r="AD479" s="18" t="str">
        <f ca="1"/>
        <v>.</v>
      </c>
      <c r="AE479" s="18" t="str">
        <f ca="1"/>
        <v>.</v>
      </c>
      <c r="AF479" s="18" t="str">
        <f ca="1"/>
        <v>.</v>
      </c>
      <c r="AG479" s="18" t="str">
        <f ca="1"/>
        <v>.</v>
      </c>
      <c r="AY479" s="18" t="str" cm="1">
        <f t="array" aca="1" ref="AY479:BJ490" ca="1">_xlfn.MAP(_xlfn.ANCHORARRAY(AY466), _xlfn.LAMBDA(_xlpm.x,IF(ISNUMBER(_xlpm.x), MAX(_xlpm.x,0), ".")))</f>
        <v>.</v>
      </c>
      <c r="AZ479" s="18" t="str">
        <f ca="1"/>
        <v>.</v>
      </c>
      <c r="BA479" s="18" t="str">
        <f ca="1"/>
        <v>.</v>
      </c>
      <c r="BB479" s="18">
        <f ca="1"/>
        <v>0.48465798188024434</v>
      </c>
      <c r="BC479" s="18">
        <f ca="1"/>
        <v>0</v>
      </c>
      <c r="BD479" s="18" t="str">
        <f ca="1"/>
        <v>.</v>
      </c>
      <c r="BE479" s="18" t="str">
        <f ca="1"/>
        <v>.</v>
      </c>
      <c r="BF479" s="18">
        <f ca="1"/>
        <v>0.23347741245131814</v>
      </c>
      <c r="BG479" s="18">
        <f ca="1"/>
        <v>3.418979784704427</v>
      </c>
      <c r="BH479" s="18">
        <f ca="1"/>
        <v>0</v>
      </c>
      <c r="BI479" s="18">
        <f ca="1"/>
        <v>0.97181208545686126</v>
      </c>
      <c r="BJ479" s="18">
        <f ca="1"/>
        <v>1.9086137352685273</v>
      </c>
      <c r="CB479" s="18" cm="1">
        <f t="array" aca="1" ref="CB479:CM490" ca="1">_xlfn.MAP(_xlfn.ANCHORARRAY(CB466), _xlfn.LAMBDA(_xlpm.x,IF(ISNUMBER(_xlpm.x), MAX(_xlpm.x,0), ".")))</f>
        <v>0</v>
      </c>
      <c r="CC479" s="18">
        <f ca="1"/>
        <v>2.3206849531066922</v>
      </c>
      <c r="CD479" s="18">
        <f ca="1"/>
        <v>1.5768795056816671</v>
      </c>
      <c r="CE479" s="18" t="str">
        <f ca="1"/>
        <v>.</v>
      </c>
      <c r="CF479" s="18">
        <f ca="1"/>
        <v>0</v>
      </c>
      <c r="CG479" s="18" t="str">
        <f ca="1"/>
        <v>.</v>
      </c>
      <c r="CH479" s="18">
        <f ca="1"/>
        <v>1.9716076532402598</v>
      </c>
      <c r="CI479" s="18">
        <f ca="1"/>
        <v>0.52710106167608961</v>
      </c>
      <c r="CJ479" s="18" t="str">
        <f ca="1"/>
        <v>.</v>
      </c>
      <c r="CK479" s="18">
        <f ca="1"/>
        <v>3.6302362232519343</v>
      </c>
      <c r="CL479" s="18">
        <f ca="1"/>
        <v>0</v>
      </c>
      <c r="CM479" s="18">
        <f ca="1"/>
        <v>0.23250427248158045</v>
      </c>
      <c r="DE479" s="18" cm="1">
        <f t="array" aca="1" ref="DE479:DP490" ca="1">_xlfn.MAP(_xlfn.ANCHORARRAY(DE466), _xlfn.LAMBDA(_xlpm.x,IF(ISNUMBER(_xlpm.x), MAX(_xlpm.x,0), ".")))</f>
        <v>2.3140574657209259</v>
      </c>
      <c r="DF479" s="18">
        <f ca="1"/>
        <v>1.0891304622832734</v>
      </c>
      <c r="DG479" s="18">
        <f ca="1"/>
        <v>0.45712141070560075</v>
      </c>
      <c r="DH479" s="18">
        <f ca="1"/>
        <v>0</v>
      </c>
      <c r="DI479" s="18" t="str">
        <f ca="1"/>
        <v>.</v>
      </c>
      <c r="DJ479" s="18">
        <f ca="1"/>
        <v>0</v>
      </c>
      <c r="DK479" s="18" t="str">
        <f ca="1"/>
        <v>.</v>
      </c>
      <c r="DL479" s="18" t="str">
        <f ca="1"/>
        <v>.</v>
      </c>
      <c r="DM479" s="18">
        <f ca="1"/>
        <v>0.92090261121436723</v>
      </c>
      <c r="DN479" s="18" t="str">
        <f ca="1"/>
        <v>.</v>
      </c>
      <c r="DO479" s="18" t="str">
        <f ca="1"/>
        <v>.</v>
      </c>
      <c r="DP479" s="18" t="str">
        <f ca="1"/>
        <v>.</v>
      </c>
    </row>
    <row r="480" spans="11:120" ht="24" customHeight="1" x14ac:dyDescent="0.2">
      <c r="V480" s="19" t="str">
        <f ca="1"/>
        <v>.</v>
      </c>
      <c r="W480" s="19" t="str">
        <f ca="1"/>
        <v>.</v>
      </c>
      <c r="X480" s="19" t="str">
        <f ca="1"/>
        <v>.</v>
      </c>
      <c r="Y480" s="19" t="str">
        <f ca="1"/>
        <v>.</v>
      </c>
      <c r="Z480" s="19" t="str">
        <f ca="1"/>
        <v>.</v>
      </c>
      <c r="AA480" s="19">
        <f ca="1"/>
        <v>0</v>
      </c>
      <c r="AB480" s="19">
        <f ca="1"/>
        <v>0</v>
      </c>
      <c r="AC480" s="19" t="str">
        <f ca="1"/>
        <v>.</v>
      </c>
      <c r="AD480" s="19" t="str">
        <f ca="1"/>
        <v>.</v>
      </c>
      <c r="AE480" s="19" t="str">
        <f ca="1"/>
        <v>.</v>
      </c>
      <c r="AF480" s="19" t="str">
        <f ca="1"/>
        <v>.</v>
      </c>
      <c r="AG480" s="19" t="str">
        <f ca="1"/>
        <v>.</v>
      </c>
      <c r="AY480" s="19" t="str">
        <f ca="1"/>
        <v>.</v>
      </c>
      <c r="AZ480" s="19" t="str">
        <f ca="1"/>
        <v>.</v>
      </c>
      <c r="BA480" s="19" t="str">
        <f ca="1"/>
        <v>.</v>
      </c>
      <c r="BB480" s="19">
        <f ca="1"/>
        <v>4.0141435416181341</v>
      </c>
      <c r="BC480" s="19">
        <f ca="1"/>
        <v>6.1478159810838262</v>
      </c>
      <c r="BD480" s="19" t="str">
        <f ca="1"/>
        <v>.</v>
      </c>
      <c r="BE480" s="19" t="str">
        <f ca="1"/>
        <v>.</v>
      </c>
      <c r="BF480" s="19">
        <f ca="1"/>
        <v>4.6123667537687725</v>
      </c>
      <c r="BG480" s="19">
        <f ca="1"/>
        <v>5.7443135757084507</v>
      </c>
      <c r="BH480" s="19">
        <f ca="1"/>
        <v>7.1240384897604443</v>
      </c>
      <c r="BI480" s="19">
        <f ca="1"/>
        <v>4.8088814183927822</v>
      </c>
      <c r="BJ480" s="19">
        <f ca="1"/>
        <v>4.3771502320506936</v>
      </c>
      <c r="CB480" s="19">
        <f ca="1"/>
        <v>1.7336518418588889</v>
      </c>
      <c r="CC480" s="19">
        <f ca="1"/>
        <v>1.1529557463283964</v>
      </c>
      <c r="CD480" s="19">
        <f ca="1"/>
        <v>0</v>
      </c>
      <c r="CE480" s="19" t="str">
        <f ca="1"/>
        <v>.</v>
      </c>
      <c r="CF480" s="19">
        <f ca="1"/>
        <v>1.5727416688770841</v>
      </c>
      <c r="CG480" s="19" t="str">
        <f ca="1"/>
        <v>.</v>
      </c>
      <c r="CH480" s="19">
        <f ca="1"/>
        <v>3.3067067512860979</v>
      </c>
      <c r="CI480" s="19">
        <f ca="1"/>
        <v>1.9072529224881083</v>
      </c>
      <c r="CJ480" s="19" t="str">
        <f ca="1"/>
        <v>.</v>
      </c>
      <c r="CK480" s="19">
        <f ca="1"/>
        <v>3.3433985643800956</v>
      </c>
      <c r="CL480" s="19">
        <f ca="1"/>
        <v>0</v>
      </c>
      <c r="CM480" s="19">
        <f ca="1"/>
        <v>0</v>
      </c>
      <c r="DE480" s="19">
        <f ca="1"/>
        <v>5.8542427832244224</v>
      </c>
      <c r="DF480" s="19">
        <f ca="1"/>
        <v>2.3239670647330462</v>
      </c>
      <c r="DG480" s="19">
        <f ca="1"/>
        <v>2.7274384897937192</v>
      </c>
      <c r="DH480" s="19">
        <f ca="1"/>
        <v>1.8462031584948435</v>
      </c>
      <c r="DI480" s="19" t="str">
        <f ca="1"/>
        <v>.</v>
      </c>
      <c r="DJ480" s="19">
        <f ca="1"/>
        <v>2.8748337078784241</v>
      </c>
      <c r="DK480" s="19" t="str">
        <f ca="1"/>
        <v>.</v>
      </c>
      <c r="DL480" s="19" t="str">
        <f ca="1"/>
        <v>.</v>
      </c>
      <c r="DM480" s="19">
        <f ca="1"/>
        <v>3.8897768302349007</v>
      </c>
      <c r="DN480" s="19" t="str">
        <f ca="1"/>
        <v>.</v>
      </c>
      <c r="DO480" s="19" t="str">
        <f ca="1"/>
        <v>.</v>
      </c>
      <c r="DP480" s="19" t="str">
        <f ca="1"/>
        <v>.</v>
      </c>
    </row>
    <row r="481" spans="8:120" ht="24" customHeight="1" x14ac:dyDescent="0.2">
      <c r="V481" s="19" t="str">
        <f ca="1"/>
        <v>.</v>
      </c>
      <c r="W481" s="19" t="str">
        <f ca="1"/>
        <v>.</v>
      </c>
      <c r="X481" s="19" t="str">
        <f ca="1"/>
        <v>.</v>
      </c>
      <c r="Y481" s="19" t="str">
        <f ca="1"/>
        <v>.</v>
      </c>
      <c r="Z481" s="19" t="str">
        <f ca="1"/>
        <v>.</v>
      </c>
      <c r="AA481" s="19">
        <f ca="1"/>
        <v>1.9348927433031349</v>
      </c>
      <c r="AB481" s="19">
        <f ca="1"/>
        <v>0</v>
      </c>
      <c r="AC481" s="19" t="str">
        <f ca="1"/>
        <v>.</v>
      </c>
      <c r="AD481" s="19" t="str">
        <f ca="1"/>
        <v>.</v>
      </c>
      <c r="AE481" s="19" t="str">
        <f ca="1"/>
        <v>.</v>
      </c>
      <c r="AF481" s="19" t="str">
        <f ca="1"/>
        <v>.</v>
      </c>
      <c r="AG481" s="19" t="str">
        <f ca="1"/>
        <v>.</v>
      </c>
      <c r="AY481" s="19" t="str">
        <f ca="1"/>
        <v>.</v>
      </c>
      <c r="AZ481" s="19" t="str">
        <f ca="1"/>
        <v>.</v>
      </c>
      <c r="BA481" s="19" t="str">
        <f ca="1"/>
        <v>.</v>
      </c>
      <c r="BB481" s="19">
        <f ca="1"/>
        <v>0</v>
      </c>
      <c r="BC481" s="19">
        <f ca="1"/>
        <v>0</v>
      </c>
      <c r="BD481" s="19" t="str">
        <f ca="1"/>
        <v>.</v>
      </c>
      <c r="BE481" s="19" t="str">
        <f ca="1"/>
        <v>.</v>
      </c>
      <c r="BF481" s="19">
        <f ca="1"/>
        <v>0</v>
      </c>
      <c r="BG481" s="19">
        <f ca="1"/>
        <v>0</v>
      </c>
      <c r="BH481" s="19">
        <f ca="1"/>
        <v>0</v>
      </c>
      <c r="BI481" s="19">
        <f ca="1"/>
        <v>0</v>
      </c>
      <c r="BJ481" s="19">
        <f ca="1"/>
        <v>0</v>
      </c>
      <c r="CB481" s="19">
        <f ca="1"/>
        <v>0</v>
      </c>
      <c r="CC481" s="19">
        <f ca="1"/>
        <v>1.786340275768965</v>
      </c>
      <c r="CD481" s="19">
        <f ca="1"/>
        <v>1.1788763912692959</v>
      </c>
      <c r="CE481" s="19" t="str">
        <f ca="1"/>
        <v>.</v>
      </c>
      <c r="CF481" s="19">
        <f ca="1"/>
        <v>0</v>
      </c>
      <c r="CG481" s="19" t="str">
        <f ca="1"/>
        <v>.</v>
      </c>
      <c r="CH481" s="19">
        <f ca="1"/>
        <v>0</v>
      </c>
      <c r="CI481" s="19">
        <f ca="1"/>
        <v>0</v>
      </c>
      <c r="CJ481" s="19" t="str">
        <f ca="1"/>
        <v>.</v>
      </c>
      <c r="CK481" s="19">
        <f ca="1"/>
        <v>0</v>
      </c>
      <c r="CL481" s="19">
        <f ca="1"/>
        <v>0</v>
      </c>
      <c r="CM481" s="19">
        <f ca="1"/>
        <v>0</v>
      </c>
      <c r="DE481" s="19">
        <f ca="1"/>
        <v>0</v>
      </c>
      <c r="DF481" s="19">
        <f ca="1"/>
        <v>0</v>
      </c>
      <c r="DG481" s="19">
        <f ca="1"/>
        <v>2.0410399474867664</v>
      </c>
      <c r="DH481" s="19">
        <f ca="1"/>
        <v>0</v>
      </c>
      <c r="DI481" s="19" t="str">
        <f ca="1"/>
        <v>.</v>
      </c>
      <c r="DJ481" s="19">
        <f ca="1"/>
        <v>0</v>
      </c>
      <c r="DK481" s="19" t="str">
        <f ca="1"/>
        <v>.</v>
      </c>
      <c r="DL481" s="19" t="str">
        <f ca="1"/>
        <v>.</v>
      </c>
      <c r="DM481" s="19">
        <f ca="1"/>
        <v>0</v>
      </c>
      <c r="DN481" s="19" t="str">
        <f ca="1"/>
        <v>.</v>
      </c>
      <c r="DO481" s="19" t="str">
        <f ca="1"/>
        <v>.</v>
      </c>
      <c r="DP481" s="19" t="str">
        <f ca="1"/>
        <v>.</v>
      </c>
    </row>
    <row r="482" spans="8:120" ht="24" customHeight="1" x14ac:dyDescent="0.2">
      <c r="V482" s="19" t="str">
        <f ca="1"/>
        <v>.</v>
      </c>
      <c r="W482" s="19" t="str">
        <f ca="1"/>
        <v>.</v>
      </c>
      <c r="X482" s="19" t="str">
        <f ca="1"/>
        <v>.</v>
      </c>
      <c r="Y482" s="19" t="str">
        <f ca="1"/>
        <v>.</v>
      </c>
      <c r="Z482" s="19" t="str">
        <f ca="1"/>
        <v>.</v>
      </c>
      <c r="AA482" s="19">
        <f ca="1"/>
        <v>0</v>
      </c>
      <c r="AB482" s="19">
        <f ca="1"/>
        <v>1.7635530730184508</v>
      </c>
      <c r="AC482" s="19" t="str">
        <f ca="1"/>
        <v>.</v>
      </c>
      <c r="AD482" s="19" t="str">
        <f ca="1"/>
        <v>.</v>
      </c>
      <c r="AE482" s="19" t="str">
        <f ca="1"/>
        <v>.</v>
      </c>
      <c r="AF482" s="19" t="str">
        <f ca="1"/>
        <v>.</v>
      </c>
      <c r="AG482" s="19" t="str">
        <f ca="1"/>
        <v>.</v>
      </c>
      <c r="AY482" s="19" t="str">
        <f ca="1"/>
        <v>.</v>
      </c>
      <c r="AZ482" s="19" t="str">
        <f ca="1"/>
        <v>.</v>
      </c>
      <c r="BA482" s="19" t="str">
        <f ca="1"/>
        <v>.</v>
      </c>
      <c r="BB482" s="19">
        <f ca="1"/>
        <v>0</v>
      </c>
      <c r="BC482" s="19">
        <f ca="1"/>
        <v>0.41732966232618884</v>
      </c>
      <c r="BD482" s="19" t="str">
        <f ca="1"/>
        <v>.</v>
      </c>
      <c r="BE482" s="19" t="str">
        <f ca="1"/>
        <v>.</v>
      </c>
      <c r="BF482" s="19">
        <f ca="1"/>
        <v>1.4576238808603565</v>
      </c>
      <c r="BG482" s="19">
        <f ca="1"/>
        <v>0.18852392663217765</v>
      </c>
      <c r="BH482" s="19">
        <f ca="1"/>
        <v>0.78084192538233643</v>
      </c>
      <c r="BI482" s="19">
        <f ca="1"/>
        <v>0.44407877012510899</v>
      </c>
      <c r="BJ482" s="19">
        <f ca="1"/>
        <v>0.42949326042415525</v>
      </c>
      <c r="CB482" s="19">
        <f ca="1"/>
        <v>0</v>
      </c>
      <c r="CC482" s="19">
        <f ca="1"/>
        <v>0</v>
      </c>
      <c r="CD482" s="19">
        <f ca="1"/>
        <v>0</v>
      </c>
      <c r="CE482" s="19" t="str">
        <f ca="1"/>
        <v>.</v>
      </c>
      <c r="CF482" s="19">
        <f ca="1"/>
        <v>0</v>
      </c>
      <c r="CG482" s="19" t="str">
        <f ca="1"/>
        <v>.</v>
      </c>
      <c r="CH482" s="19">
        <f ca="1"/>
        <v>2.3356008963148271</v>
      </c>
      <c r="CI482" s="19">
        <f ca="1"/>
        <v>2.7537085329326385</v>
      </c>
      <c r="CJ482" s="19" t="str">
        <f ca="1"/>
        <v>.</v>
      </c>
      <c r="CK482" s="19">
        <f ca="1"/>
        <v>2.616128778398723</v>
      </c>
      <c r="CL482" s="19">
        <f ca="1"/>
        <v>1.2471708057161546</v>
      </c>
      <c r="CM482" s="19">
        <f ca="1"/>
        <v>8.8885016957657159E-2</v>
      </c>
      <c r="DE482" s="19">
        <f ca="1"/>
        <v>0</v>
      </c>
      <c r="DF482" s="19">
        <f ca="1"/>
        <v>0</v>
      </c>
      <c r="DG482" s="19">
        <f ca="1"/>
        <v>0</v>
      </c>
      <c r="DH482" s="19">
        <f ca="1"/>
        <v>1.713620330763576</v>
      </c>
      <c r="DI482" s="19" t="str">
        <f ca="1"/>
        <v>.</v>
      </c>
      <c r="DJ482" s="19">
        <f ca="1"/>
        <v>0</v>
      </c>
      <c r="DK482" s="19" t="str">
        <f ca="1"/>
        <v>.</v>
      </c>
      <c r="DL482" s="19" t="str">
        <f ca="1"/>
        <v>.</v>
      </c>
      <c r="DM482" s="19">
        <f ca="1"/>
        <v>0</v>
      </c>
      <c r="DN482" s="19" t="str">
        <f ca="1"/>
        <v>.</v>
      </c>
      <c r="DO482" s="19" t="str">
        <f ca="1"/>
        <v>.</v>
      </c>
      <c r="DP482" s="19" t="str">
        <f ca="1"/>
        <v>.</v>
      </c>
    </row>
    <row r="483" spans="8:120" ht="24" customHeight="1" x14ac:dyDescent="0.2">
      <c r="V483" s="19" t="str">
        <f ca="1"/>
        <v>.</v>
      </c>
      <c r="W483" s="19" t="str">
        <f ca="1"/>
        <v>.</v>
      </c>
      <c r="X483" s="19" t="str">
        <f ca="1"/>
        <v>.</v>
      </c>
      <c r="Y483" s="19" t="str">
        <f ca="1"/>
        <v>.</v>
      </c>
      <c r="Z483" s="19" t="str">
        <f ca="1"/>
        <v>.</v>
      </c>
      <c r="AA483" s="19">
        <f ca="1"/>
        <v>4.9462589552412286</v>
      </c>
      <c r="AB483" s="19">
        <f ca="1"/>
        <v>0</v>
      </c>
      <c r="AC483" s="19" t="str">
        <f ca="1"/>
        <v>.</v>
      </c>
      <c r="AD483" s="19" t="str">
        <f ca="1"/>
        <v>.</v>
      </c>
      <c r="AE483" s="19" t="str">
        <f ca="1"/>
        <v>.</v>
      </c>
      <c r="AF483" s="19" t="str">
        <f ca="1"/>
        <v>.</v>
      </c>
      <c r="AG483" s="19" t="str">
        <f ca="1"/>
        <v>.</v>
      </c>
      <c r="AY483" s="19" t="str">
        <f ca="1"/>
        <v>.</v>
      </c>
      <c r="AZ483" s="19" t="str">
        <f ca="1"/>
        <v>.</v>
      </c>
      <c r="BA483" s="19" t="str">
        <f ca="1"/>
        <v>.</v>
      </c>
      <c r="BB483" s="19">
        <f ca="1"/>
        <v>0</v>
      </c>
      <c r="BC483" s="19">
        <f ca="1"/>
        <v>0.89286089329991558</v>
      </c>
      <c r="BD483" s="19" t="str">
        <f ca="1"/>
        <v>.</v>
      </c>
      <c r="BE483" s="19" t="str">
        <f ca="1"/>
        <v>.</v>
      </c>
      <c r="BF483" s="19">
        <f ca="1"/>
        <v>0</v>
      </c>
      <c r="BG483" s="19">
        <f ca="1"/>
        <v>0</v>
      </c>
      <c r="BH483" s="19">
        <f ca="1"/>
        <v>0</v>
      </c>
      <c r="BI483" s="19">
        <f ca="1"/>
        <v>0</v>
      </c>
      <c r="BJ483" s="19">
        <f ca="1"/>
        <v>0.37501164508342555</v>
      </c>
      <c r="CB483" s="19">
        <f ca="1"/>
        <v>0</v>
      </c>
      <c r="CC483" s="19">
        <f ca="1"/>
        <v>0</v>
      </c>
      <c r="CD483" s="19">
        <f ca="1"/>
        <v>0</v>
      </c>
      <c r="CE483" s="19" t="str">
        <f ca="1"/>
        <v>.</v>
      </c>
      <c r="CF483" s="19">
        <f ca="1"/>
        <v>0</v>
      </c>
      <c r="CG483" s="19" t="str">
        <f ca="1"/>
        <v>.</v>
      </c>
      <c r="CH483" s="19">
        <f ca="1"/>
        <v>0</v>
      </c>
      <c r="CI483" s="19">
        <f ca="1"/>
        <v>0</v>
      </c>
      <c r="CJ483" s="19" t="str">
        <f ca="1"/>
        <v>.</v>
      </c>
      <c r="CK483" s="19">
        <f ca="1"/>
        <v>0</v>
      </c>
      <c r="CL483" s="19">
        <f ca="1"/>
        <v>0</v>
      </c>
      <c r="CM483" s="19">
        <f ca="1"/>
        <v>0</v>
      </c>
      <c r="DE483" s="19">
        <f ca="1"/>
        <v>0</v>
      </c>
      <c r="DF483" s="19">
        <f ca="1"/>
        <v>0</v>
      </c>
      <c r="DG483" s="19">
        <f ca="1"/>
        <v>0</v>
      </c>
      <c r="DH483" s="19">
        <f ca="1"/>
        <v>0</v>
      </c>
      <c r="DI483" s="19" t="str">
        <f ca="1"/>
        <v>.</v>
      </c>
      <c r="DJ483" s="19">
        <f ca="1"/>
        <v>0</v>
      </c>
      <c r="DK483" s="19" t="str">
        <f ca="1"/>
        <v>.</v>
      </c>
      <c r="DL483" s="19" t="str">
        <f ca="1"/>
        <v>.</v>
      </c>
      <c r="DM483" s="19">
        <f ca="1"/>
        <v>0</v>
      </c>
      <c r="DN483" s="19" t="str">
        <f ca="1"/>
        <v>.</v>
      </c>
      <c r="DO483" s="19" t="str">
        <f ca="1"/>
        <v>.</v>
      </c>
      <c r="DP483" s="19" t="str">
        <f ca="1"/>
        <v>.</v>
      </c>
    </row>
    <row r="484" spans="8:120" ht="24" customHeight="1" x14ac:dyDescent="0.2">
      <c r="V484" s="19" t="str">
        <f ca="1"/>
        <v>.</v>
      </c>
      <c r="W484" s="19" t="str">
        <f ca="1"/>
        <v>.</v>
      </c>
      <c r="X484" s="19" t="str">
        <f ca="1"/>
        <v>.</v>
      </c>
      <c r="Y484" s="19" t="str">
        <f ca="1"/>
        <v>.</v>
      </c>
      <c r="Z484" s="19" t="str">
        <f ca="1"/>
        <v>.</v>
      </c>
      <c r="AA484" s="19">
        <f ca="1"/>
        <v>0</v>
      </c>
      <c r="AB484" s="19">
        <f ca="1"/>
        <v>0</v>
      </c>
      <c r="AC484" s="19" t="str">
        <f ca="1"/>
        <v>.</v>
      </c>
      <c r="AD484" s="19" t="str">
        <f ca="1"/>
        <v>.</v>
      </c>
      <c r="AE484" s="19" t="str">
        <f ca="1"/>
        <v>.</v>
      </c>
      <c r="AF484" s="19" t="str">
        <f ca="1"/>
        <v>.</v>
      </c>
      <c r="AG484" s="19" t="str">
        <f ca="1"/>
        <v>.</v>
      </c>
      <c r="AY484" s="19" t="str">
        <f ca="1"/>
        <v>.</v>
      </c>
      <c r="AZ484" s="19" t="str">
        <f ca="1"/>
        <v>.</v>
      </c>
      <c r="BA484" s="19" t="str">
        <f ca="1"/>
        <v>.</v>
      </c>
      <c r="BB484" s="19">
        <f ca="1"/>
        <v>4.7833279000758724</v>
      </c>
      <c r="BC484" s="19">
        <f ca="1"/>
        <v>0</v>
      </c>
      <c r="BD484" s="19" t="str">
        <f ca="1"/>
        <v>.</v>
      </c>
      <c r="BE484" s="19" t="str">
        <f ca="1"/>
        <v>.</v>
      </c>
      <c r="BF484" s="19">
        <f ca="1"/>
        <v>1.6757098299006659</v>
      </c>
      <c r="BG484" s="19">
        <f ca="1"/>
        <v>5.3808649381053071</v>
      </c>
      <c r="BH484" s="19">
        <f ca="1"/>
        <v>1.4371027423203113</v>
      </c>
      <c r="BI484" s="19">
        <f ca="1"/>
        <v>2.4038338442663147</v>
      </c>
      <c r="BJ484" s="19">
        <f ca="1"/>
        <v>2.698364640172211</v>
      </c>
      <c r="CB484" s="19">
        <f ca="1"/>
        <v>4.9585575001175144</v>
      </c>
      <c r="CC484" s="19">
        <f ca="1"/>
        <v>1.0874124538327146</v>
      </c>
      <c r="CD484" s="19">
        <f ca="1"/>
        <v>0</v>
      </c>
      <c r="CE484" s="19" t="str">
        <f ca="1"/>
        <v>.</v>
      </c>
      <c r="CF484" s="19">
        <f ca="1"/>
        <v>4.6164814554675635</v>
      </c>
      <c r="CG484" s="19" t="str">
        <f ca="1"/>
        <v>.</v>
      </c>
      <c r="CH484" s="19">
        <f ca="1"/>
        <v>2.3540973066697237</v>
      </c>
      <c r="CI484" s="19">
        <f ca="1"/>
        <v>3.7621571952553783</v>
      </c>
      <c r="CJ484" s="19" t="str">
        <f ca="1"/>
        <v>.</v>
      </c>
      <c r="CK484" s="19">
        <f ca="1"/>
        <v>3.5858119806815738</v>
      </c>
      <c r="CL484" s="19">
        <f ca="1"/>
        <v>2.5349071680958986</v>
      </c>
      <c r="CM484" s="19">
        <f ca="1"/>
        <v>0</v>
      </c>
      <c r="DE484" s="19">
        <f ca="1"/>
        <v>3.0010797883918414</v>
      </c>
      <c r="DF484" s="19">
        <f ca="1"/>
        <v>1.2158020378047723</v>
      </c>
      <c r="DG484" s="19">
        <f ca="1"/>
        <v>0.74883946538173007</v>
      </c>
      <c r="DH484" s="19">
        <f ca="1"/>
        <v>0</v>
      </c>
      <c r="DI484" s="19" t="str">
        <f ca="1"/>
        <v>.</v>
      </c>
      <c r="DJ484" s="19">
        <f ca="1"/>
        <v>1.1418637203696254</v>
      </c>
      <c r="DK484" s="19" t="str">
        <f ca="1"/>
        <v>.</v>
      </c>
      <c r="DL484" s="19" t="str">
        <f ca="1"/>
        <v>.</v>
      </c>
      <c r="DM484" s="19">
        <f ca="1"/>
        <v>2.0745577746512489</v>
      </c>
      <c r="DN484" s="19" t="str">
        <f ca="1"/>
        <v>.</v>
      </c>
      <c r="DO484" s="19" t="str">
        <f ca="1"/>
        <v>.</v>
      </c>
      <c r="DP484" s="19" t="str">
        <f ca="1"/>
        <v>.</v>
      </c>
    </row>
    <row r="485" spans="8:120" ht="24" customHeight="1" x14ac:dyDescent="0.2">
      <c r="V485" s="19" t="str">
        <f ca="1"/>
        <v>.</v>
      </c>
      <c r="W485" s="19" t="str">
        <f ca="1"/>
        <v>.</v>
      </c>
      <c r="X485" s="19" t="str">
        <f ca="1"/>
        <v>.</v>
      </c>
      <c r="Y485" s="19" t="str">
        <f ca="1"/>
        <v>.</v>
      </c>
      <c r="Z485" s="19" t="str">
        <f ca="1"/>
        <v>.</v>
      </c>
      <c r="AA485" s="19">
        <f ca="1"/>
        <v>5.2466394903683167</v>
      </c>
      <c r="AB485" s="19">
        <f ca="1"/>
        <v>5.0604019795718056</v>
      </c>
      <c r="AC485" s="19" t="str">
        <f ca="1"/>
        <v>.</v>
      </c>
      <c r="AD485" s="19" t="str">
        <f ca="1"/>
        <v>.</v>
      </c>
      <c r="AE485" s="19" t="str">
        <f ca="1"/>
        <v>.</v>
      </c>
      <c r="AF485" s="19" t="str">
        <f ca="1"/>
        <v>.</v>
      </c>
      <c r="AG485" s="19" t="str">
        <f ca="1"/>
        <v>.</v>
      </c>
      <c r="AY485" s="19" t="str">
        <f ca="1"/>
        <v>.</v>
      </c>
      <c r="AZ485" s="19" t="str">
        <f ca="1"/>
        <v>.</v>
      </c>
      <c r="BA485" s="19" t="str">
        <f ca="1"/>
        <v>.</v>
      </c>
      <c r="BB485" s="19">
        <f ca="1"/>
        <v>0</v>
      </c>
      <c r="BC485" s="19">
        <f ca="1"/>
        <v>1.5851759375597001</v>
      </c>
      <c r="BD485" s="19" t="str">
        <f ca="1"/>
        <v>.</v>
      </c>
      <c r="BE485" s="19" t="str">
        <f ca="1"/>
        <v>.</v>
      </c>
      <c r="BF485" s="19">
        <f ca="1"/>
        <v>0</v>
      </c>
      <c r="BG485" s="19">
        <f ca="1"/>
        <v>0.10656319175846485</v>
      </c>
      <c r="BH485" s="19">
        <f ca="1"/>
        <v>0.580865712921522</v>
      </c>
      <c r="BI485" s="19">
        <f ca="1"/>
        <v>0.7197314850054104</v>
      </c>
      <c r="BJ485" s="19">
        <f ca="1"/>
        <v>1.6301956720198323</v>
      </c>
      <c r="CB485" s="19">
        <f ca="1"/>
        <v>0</v>
      </c>
      <c r="CC485" s="19">
        <f ca="1"/>
        <v>2.0158351102757197</v>
      </c>
      <c r="CD485" s="19">
        <f ca="1"/>
        <v>3.3298578438940583</v>
      </c>
      <c r="CE485" s="19" t="str">
        <f ca="1"/>
        <v>.</v>
      </c>
      <c r="CF485" s="19">
        <f ca="1"/>
        <v>0</v>
      </c>
      <c r="CG485" s="19" t="str">
        <f ca="1"/>
        <v>.</v>
      </c>
      <c r="CH485" s="19">
        <f ca="1"/>
        <v>1.9081146128408504</v>
      </c>
      <c r="CI485" s="19">
        <f ca="1"/>
        <v>1.5772515505933877</v>
      </c>
      <c r="CJ485" s="19" t="str">
        <f ca="1"/>
        <v>.</v>
      </c>
      <c r="CK485" s="19">
        <f ca="1"/>
        <v>2.0450023761788452</v>
      </c>
      <c r="CL485" s="19">
        <f ca="1"/>
        <v>0</v>
      </c>
      <c r="CM485" s="19">
        <f ca="1"/>
        <v>0.35729377103919191</v>
      </c>
      <c r="DE485" s="19">
        <f ca="1"/>
        <v>0.84689427789780192</v>
      </c>
      <c r="DF485" s="19">
        <f ca="1"/>
        <v>2.0105633019421205</v>
      </c>
      <c r="DG485" s="19">
        <f ca="1"/>
        <v>0</v>
      </c>
      <c r="DH485" s="19">
        <f ca="1"/>
        <v>3.94685863400559E-2</v>
      </c>
      <c r="DI485" s="19" t="str">
        <f ca="1"/>
        <v>.</v>
      </c>
      <c r="DJ485" s="19">
        <f ca="1"/>
        <v>2.0791443984648472</v>
      </c>
      <c r="DK485" s="19" t="str">
        <f ca="1"/>
        <v>.</v>
      </c>
      <c r="DL485" s="19" t="str">
        <f ca="1"/>
        <v>.</v>
      </c>
      <c r="DM485" s="19">
        <f ca="1"/>
        <v>0.54929332318565338</v>
      </c>
      <c r="DN485" s="19" t="str">
        <f ca="1"/>
        <v>.</v>
      </c>
      <c r="DO485" s="19" t="str">
        <f ca="1"/>
        <v>.</v>
      </c>
      <c r="DP485" s="19" t="str">
        <f ca="1"/>
        <v>.</v>
      </c>
    </row>
    <row r="486" spans="8:120" ht="24" customHeight="1" x14ac:dyDescent="0.2">
      <c r="V486" s="19" t="str">
        <f ca="1"/>
        <v>.</v>
      </c>
      <c r="W486" s="19" t="str">
        <f ca="1"/>
        <v>.</v>
      </c>
      <c r="X486" s="19" t="str">
        <f ca="1"/>
        <v>.</v>
      </c>
      <c r="Y486" s="19" t="str">
        <f ca="1"/>
        <v>.</v>
      </c>
      <c r="Z486" s="19" t="str">
        <f ca="1"/>
        <v>.</v>
      </c>
      <c r="AA486" s="19">
        <f ca="1"/>
        <v>1.2785036224398327</v>
      </c>
      <c r="AB486" s="19">
        <f ca="1"/>
        <v>0</v>
      </c>
      <c r="AC486" s="19" t="str">
        <f ca="1"/>
        <v>.</v>
      </c>
      <c r="AD486" s="19" t="str">
        <f ca="1"/>
        <v>.</v>
      </c>
      <c r="AE486" s="19" t="str">
        <f ca="1"/>
        <v>.</v>
      </c>
      <c r="AF486" s="19" t="str">
        <f ca="1"/>
        <v>.</v>
      </c>
      <c r="AG486" s="19" t="str">
        <f ca="1"/>
        <v>.</v>
      </c>
      <c r="AY486" s="19" t="str">
        <f ca="1"/>
        <v>.</v>
      </c>
      <c r="AZ486" s="19" t="str">
        <f ca="1"/>
        <v>.</v>
      </c>
      <c r="BA486" s="19" t="str">
        <f ca="1"/>
        <v>.</v>
      </c>
      <c r="BB486" s="19">
        <f ca="1"/>
        <v>2.7835546792944448</v>
      </c>
      <c r="BC486" s="19">
        <f ca="1"/>
        <v>0</v>
      </c>
      <c r="BD486" s="19" t="str">
        <f ca="1"/>
        <v>.</v>
      </c>
      <c r="BE486" s="19" t="str">
        <f ca="1"/>
        <v>.</v>
      </c>
      <c r="BF486" s="19">
        <f ca="1"/>
        <v>0</v>
      </c>
      <c r="BG486" s="19">
        <f ca="1"/>
        <v>1.6849446845999092</v>
      </c>
      <c r="BH486" s="19">
        <f ca="1"/>
        <v>0</v>
      </c>
      <c r="BI486" s="19">
        <f ca="1"/>
        <v>0</v>
      </c>
      <c r="BJ486" s="19">
        <f ca="1"/>
        <v>1.5198621471105305</v>
      </c>
      <c r="CB486" s="19">
        <f ca="1"/>
        <v>1.0664750318053551</v>
      </c>
      <c r="CC486" s="19">
        <f ca="1"/>
        <v>4.9137294496320365</v>
      </c>
      <c r="CD486" s="19">
        <f ca="1"/>
        <v>0</v>
      </c>
      <c r="CE486" s="19" t="str">
        <f ca="1"/>
        <v>.</v>
      </c>
      <c r="CF486" s="19">
        <f ca="1"/>
        <v>4.5032405363145989</v>
      </c>
      <c r="CG486" s="19" t="str">
        <f ca="1"/>
        <v>.</v>
      </c>
      <c r="CH486" s="19">
        <f ca="1"/>
        <v>1.0694788490838758</v>
      </c>
      <c r="CI486" s="19">
        <f ca="1"/>
        <v>0.2783152114330163</v>
      </c>
      <c r="CJ486" s="19" t="str">
        <f ca="1"/>
        <v>.</v>
      </c>
      <c r="CK486" s="19">
        <f ca="1"/>
        <v>3.0902706758812788</v>
      </c>
      <c r="CL486" s="19">
        <f ca="1"/>
        <v>0.77386440429600656</v>
      </c>
      <c r="CM486" s="19">
        <f ca="1"/>
        <v>1.1527552892650299</v>
      </c>
      <c r="DE486" s="19">
        <f ca="1"/>
        <v>0</v>
      </c>
      <c r="DF486" s="19">
        <f ca="1"/>
        <v>0</v>
      </c>
      <c r="DG486" s="19">
        <f ca="1"/>
        <v>0.44100021610232409</v>
      </c>
      <c r="DH486" s="19">
        <f ca="1"/>
        <v>0</v>
      </c>
      <c r="DI486" s="19" t="str">
        <f ca="1"/>
        <v>.</v>
      </c>
      <c r="DJ486" s="19">
        <f ca="1"/>
        <v>2.425933644196232E-2</v>
      </c>
      <c r="DK486" s="19" t="str">
        <f ca="1"/>
        <v>.</v>
      </c>
      <c r="DL486" s="19" t="str">
        <f ca="1"/>
        <v>.</v>
      </c>
      <c r="DM486" s="19">
        <f ca="1"/>
        <v>1.173674526855562</v>
      </c>
      <c r="DN486" s="19" t="str">
        <f ca="1"/>
        <v>.</v>
      </c>
      <c r="DO486" s="19" t="str">
        <f ca="1"/>
        <v>.</v>
      </c>
      <c r="DP486" s="19" t="str">
        <f ca="1"/>
        <v>.</v>
      </c>
    </row>
    <row r="487" spans="8:120" ht="24" customHeight="1" x14ac:dyDescent="0.2">
      <c r="V487" s="19" t="str">
        <f ca="1"/>
        <v>.</v>
      </c>
      <c r="W487" s="19" t="str">
        <f ca="1"/>
        <v>.</v>
      </c>
      <c r="X487" s="19" t="str">
        <f ca="1"/>
        <v>.</v>
      </c>
      <c r="Y487" s="19" t="str">
        <f ca="1"/>
        <v>.</v>
      </c>
      <c r="Z487" s="19" t="str">
        <f ca="1"/>
        <v>.</v>
      </c>
      <c r="AA487" s="19">
        <f ca="1"/>
        <v>0</v>
      </c>
      <c r="AB487" s="19">
        <f ca="1"/>
        <v>0</v>
      </c>
      <c r="AC487" s="19" t="str">
        <f ca="1"/>
        <v>.</v>
      </c>
      <c r="AD487" s="19" t="str">
        <f ca="1"/>
        <v>.</v>
      </c>
      <c r="AE487" s="19" t="str">
        <f ca="1"/>
        <v>.</v>
      </c>
      <c r="AF487" s="19" t="str">
        <f ca="1"/>
        <v>.</v>
      </c>
      <c r="AG487" s="19" t="str">
        <f ca="1"/>
        <v>.</v>
      </c>
      <c r="AY487" s="19" t="str">
        <f ca="1"/>
        <v>.</v>
      </c>
      <c r="AZ487" s="19" t="str">
        <f ca="1"/>
        <v>.</v>
      </c>
      <c r="BA487" s="19" t="str">
        <f ca="1"/>
        <v>.</v>
      </c>
      <c r="BB487" s="19">
        <f ca="1"/>
        <v>2.04533061535821</v>
      </c>
      <c r="BC487" s="19">
        <f ca="1"/>
        <v>0</v>
      </c>
      <c r="BD487" s="19" t="str">
        <f ca="1"/>
        <v>.</v>
      </c>
      <c r="BE487" s="19" t="str">
        <f ca="1"/>
        <v>.</v>
      </c>
      <c r="BF487" s="19">
        <f ca="1"/>
        <v>0</v>
      </c>
      <c r="BG487" s="19">
        <f ca="1"/>
        <v>0.60115302169866824</v>
      </c>
      <c r="BH487" s="19">
        <f ca="1"/>
        <v>0</v>
      </c>
      <c r="BI487" s="19">
        <f ca="1"/>
        <v>0</v>
      </c>
      <c r="BJ487" s="19">
        <f ca="1"/>
        <v>0.79241314964563547</v>
      </c>
      <c r="CB487" s="19">
        <f ca="1"/>
        <v>0</v>
      </c>
      <c r="CC487" s="19">
        <f ca="1"/>
        <v>2.1442773561115152</v>
      </c>
      <c r="CD487" s="19">
        <f ca="1"/>
        <v>1.0512138211487092</v>
      </c>
      <c r="CE487" s="19" t="str">
        <f ca="1"/>
        <v>.</v>
      </c>
      <c r="CF487" s="19">
        <f ca="1"/>
        <v>0</v>
      </c>
      <c r="CG487" s="19" t="str">
        <f ca="1"/>
        <v>.</v>
      </c>
      <c r="CH487" s="19">
        <f ca="1"/>
        <v>0</v>
      </c>
      <c r="CI487" s="19">
        <f ca="1"/>
        <v>0</v>
      </c>
      <c r="CJ487" s="19" t="str">
        <f ca="1"/>
        <v>.</v>
      </c>
      <c r="CK487" s="19">
        <f ca="1"/>
        <v>0</v>
      </c>
      <c r="CL487" s="19">
        <f ca="1"/>
        <v>0</v>
      </c>
      <c r="CM487" s="19">
        <f ca="1"/>
        <v>0.48804246229300441</v>
      </c>
      <c r="DE487" s="19">
        <f ca="1"/>
        <v>1.4815707832565919</v>
      </c>
      <c r="DF487" s="19">
        <f ca="1"/>
        <v>0.33775089019315141</v>
      </c>
      <c r="DG487" s="19">
        <f ca="1"/>
        <v>0.4796439513343318</v>
      </c>
      <c r="DH487" s="19">
        <f ca="1"/>
        <v>0.31610133490772263</v>
      </c>
      <c r="DI487" s="19" t="str">
        <f ca="1"/>
        <v>.</v>
      </c>
      <c r="DJ487" s="19">
        <f ca="1"/>
        <v>1.1960202249844514</v>
      </c>
      <c r="DK487" s="19" t="str">
        <f ca="1"/>
        <v>.</v>
      </c>
      <c r="DL487" s="19" t="str">
        <f ca="1"/>
        <v>.</v>
      </c>
      <c r="DM487" s="19">
        <f ca="1"/>
        <v>0.68814607771031922</v>
      </c>
      <c r="DN487" s="19" t="str">
        <f ca="1"/>
        <v>.</v>
      </c>
      <c r="DO487" s="19" t="str">
        <f ca="1"/>
        <v>.</v>
      </c>
      <c r="DP487" s="19" t="str">
        <f ca="1"/>
        <v>.</v>
      </c>
    </row>
    <row r="488" spans="8:120" ht="24" customHeight="1" x14ac:dyDescent="0.2">
      <c r="V488" s="19" t="str">
        <f ca="1"/>
        <v>.</v>
      </c>
      <c r="W488" s="19" t="str">
        <f ca="1"/>
        <v>.</v>
      </c>
      <c r="X488" s="19" t="str">
        <f ca="1"/>
        <v>.</v>
      </c>
      <c r="Y488" s="19" t="str">
        <f ca="1"/>
        <v>.</v>
      </c>
      <c r="Z488" s="19" t="str">
        <f ca="1"/>
        <v>.</v>
      </c>
      <c r="AA488" s="19">
        <f ca="1"/>
        <v>2.3767210235158012</v>
      </c>
      <c r="AB488" s="19">
        <f ca="1"/>
        <v>3.3291287646844094</v>
      </c>
      <c r="AC488" s="19" t="str">
        <f ca="1"/>
        <v>.</v>
      </c>
      <c r="AD488" s="19" t="str">
        <f ca="1"/>
        <v>.</v>
      </c>
      <c r="AE488" s="19" t="str">
        <f ca="1"/>
        <v>.</v>
      </c>
      <c r="AF488" s="19" t="str">
        <f ca="1"/>
        <v>.</v>
      </c>
      <c r="AG488" s="19" t="str">
        <f ca="1"/>
        <v>.</v>
      </c>
      <c r="AY488" s="19" t="str">
        <f ca="1"/>
        <v>.</v>
      </c>
      <c r="AZ488" s="19" t="str">
        <f ca="1"/>
        <v>.</v>
      </c>
      <c r="BA488" s="19" t="str">
        <f ca="1"/>
        <v>.</v>
      </c>
      <c r="BB488" s="19">
        <f ca="1"/>
        <v>2.5685855429713671</v>
      </c>
      <c r="BC488" s="19">
        <f ca="1"/>
        <v>1.4371109063212231</v>
      </c>
      <c r="BD488" s="19" t="str">
        <f ca="1"/>
        <v>.</v>
      </c>
      <c r="BE488" s="19" t="str">
        <f ca="1"/>
        <v>.</v>
      </c>
      <c r="BF488" s="19">
        <f ca="1"/>
        <v>4.1050180188082397</v>
      </c>
      <c r="BG488" s="19">
        <f ca="1"/>
        <v>6.3646465674539883</v>
      </c>
      <c r="BH488" s="19">
        <f ca="1"/>
        <v>0.83685227599638345</v>
      </c>
      <c r="BI488" s="19">
        <f ca="1"/>
        <v>5.6381189109651473</v>
      </c>
      <c r="BJ488" s="19">
        <f ca="1"/>
        <v>3.3407099313313489</v>
      </c>
      <c r="CB488" s="19">
        <f ca="1"/>
        <v>2.9540211892121242</v>
      </c>
      <c r="CC488" s="19">
        <f ca="1"/>
        <v>4.7470483687380742</v>
      </c>
      <c r="CD488" s="19">
        <f ca="1"/>
        <v>7.4707278630400467</v>
      </c>
      <c r="CE488" s="19" t="str">
        <f ca="1"/>
        <v>.</v>
      </c>
      <c r="CF488" s="19">
        <f ca="1"/>
        <v>2.642967039581011</v>
      </c>
      <c r="CG488" s="19" t="str">
        <f ca="1"/>
        <v>.</v>
      </c>
      <c r="CH488" s="19">
        <f ca="1"/>
        <v>1.5324477013564444</v>
      </c>
      <c r="CI488" s="19">
        <f ca="1"/>
        <v>2.76584107430687</v>
      </c>
      <c r="CJ488" s="19" t="str">
        <f ca="1"/>
        <v>.</v>
      </c>
      <c r="CK488" s="19">
        <f ca="1"/>
        <v>5.1542218739084156</v>
      </c>
      <c r="CL488" s="19">
        <f ca="1"/>
        <v>3.0546585635190899</v>
      </c>
      <c r="CM488" s="19">
        <f ca="1"/>
        <v>6.11480308627005</v>
      </c>
      <c r="DE488" s="19">
        <f ca="1"/>
        <v>4.5470977136658526</v>
      </c>
      <c r="DF488" s="19">
        <f ca="1"/>
        <v>0</v>
      </c>
      <c r="DG488" s="19">
        <f ca="1"/>
        <v>0.83186408234434261</v>
      </c>
      <c r="DH488" s="19">
        <f ca="1"/>
        <v>3.7613315312896329</v>
      </c>
      <c r="DI488" s="19" t="str">
        <f ca="1"/>
        <v>.</v>
      </c>
      <c r="DJ488" s="19">
        <f ca="1"/>
        <v>1.7406336563568197</v>
      </c>
      <c r="DK488" s="19" t="str">
        <f ca="1"/>
        <v>.</v>
      </c>
      <c r="DL488" s="19" t="str">
        <f ca="1"/>
        <v>.</v>
      </c>
      <c r="DM488" s="19">
        <f ca="1"/>
        <v>5.4972851188615657</v>
      </c>
      <c r="DN488" s="19" t="str">
        <f ca="1"/>
        <v>.</v>
      </c>
      <c r="DO488" s="19" t="str">
        <f ca="1"/>
        <v>.</v>
      </c>
      <c r="DP488" s="19" t="str">
        <f ca="1"/>
        <v>.</v>
      </c>
    </row>
    <row r="489" spans="8:120" ht="24" customHeight="1" x14ac:dyDescent="0.2">
      <c r="V489" s="19" t="str">
        <f ca="1"/>
        <v>.</v>
      </c>
      <c r="W489" s="19" t="str">
        <f ca="1"/>
        <v>.</v>
      </c>
      <c r="X489" s="19" t="str">
        <f ca="1"/>
        <v>.</v>
      </c>
      <c r="Y489" s="19" t="str">
        <f ca="1"/>
        <v>.</v>
      </c>
      <c r="Z489" s="19" t="str">
        <f ca="1"/>
        <v>.</v>
      </c>
      <c r="AA489" s="19">
        <f ca="1"/>
        <v>1.7608973738584595</v>
      </c>
      <c r="AB489" s="19">
        <f ca="1"/>
        <v>2.2294933486409301</v>
      </c>
      <c r="AC489" s="19" t="str">
        <f ca="1"/>
        <v>.</v>
      </c>
      <c r="AD489" s="19" t="str">
        <f ca="1"/>
        <v>.</v>
      </c>
      <c r="AE489" s="19" t="str">
        <f ca="1"/>
        <v>.</v>
      </c>
      <c r="AF489" s="19" t="str">
        <f ca="1"/>
        <v>.</v>
      </c>
      <c r="AG489" s="19" t="str">
        <f ca="1"/>
        <v>.</v>
      </c>
      <c r="AY489" s="19" t="str">
        <f ca="1"/>
        <v>.</v>
      </c>
      <c r="AZ489" s="19" t="str">
        <f ca="1"/>
        <v>.</v>
      </c>
      <c r="BA489" s="19" t="str">
        <f ca="1"/>
        <v>.</v>
      </c>
      <c r="BB489" s="19">
        <f ca="1"/>
        <v>4.668973858742409E-2</v>
      </c>
      <c r="BC489" s="19">
        <f ca="1"/>
        <v>1.1512745221121778</v>
      </c>
      <c r="BD489" s="19" t="str">
        <f ca="1"/>
        <v>.</v>
      </c>
      <c r="BE489" s="19" t="str">
        <f ca="1"/>
        <v>.</v>
      </c>
      <c r="BF489" s="19">
        <f ca="1"/>
        <v>1.8901172121294425</v>
      </c>
      <c r="BG489" s="19">
        <f ca="1"/>
        <v>1.1166261568820162</v>
      </c>
      <c r="BH489" s="19">
        <f ca="1"/>
        <v>7.4528047942883369E-2</v>
      </c>
      <c r="BI489" s="19">
        <f ca="1"/>
        <v>0</v>
      </c>
      <c r="BJ489" s="19">
        <f ca="1"/>
        <v>0</v>
      </c>
      <c r="CB489" s="19">
        <f ca="1"/>
        <v>0</v>
      </c>
      <c r="CC489" s="19">
        <f ca="1"/>
        <v>0</v>
      </c>
      <c r="CD489" s="19">
        <f ca="1"/>
        <v>0</v>
      </c>
      <c r="CE489" s="19" t="str">
        <f ca="1"/>
        <v>.</v>
      </c>
      <c r="CF489" s="19">
        <f ca="1"/>
        <v>0</v>
      </c>
      <c r="CG489" s="19" t="str">
        <f ca="1"/>
        <v>.</v>
      </c>
      <c r="CH489" s="19">
        <f ca="1"/>
        <v>0</v>
      </c>
      <c r="CI489" s="19">
        <f ca="1"/>
        <v>0</v>
      </c>
      <c r="CJ489" s="19" t="str">
        <f ca="1"/>
        <v>.</v>
      </c>
      <c r="CK489" s="19">
        <f ca="1"/>
        <v>0</v>
      </c>
      <c r="CL489" s="19">
        <f ca="1"/>
        <v>0</v>
      </c>
      <c r="CM489" s="19">
        <f ca="1"/>
        <v>0</v>
      </c>
      <c r="DE489" s="19">
        <f ca="1"/>
        <v>0</v>
      </c>
      <c r="DF489" s="19">
        <f ca="1"/>
        <v>0</v>
      </c>
      <c r="DG489" s="19">
        <f ca="1"/>
        <v>0</v>
      </c>
      <c r="DH489" s="19">
        <f ca="1"/>
        <v>0</v>
      </c>
      <c r="DI489" s="19" t="str">
        <f ca="1"/>
        <v>.</v>
      </c>
      <c r="DJ489" s="19">
        <f ca="1"/>
        <v>0</v>
      </c>
      <c r="DK489" s="19" t="str">
        <f ca="1"/>
        <v>.</v>
      </c>
      <c r="DL489" s="19" t="str">
        <f ca="1"/>
        <v>.</v>
      </c>
      <c r="DM489" s="19">
        <f ca="1"/>
        <v>0</v>
      </c>
      <c r="DN489" s="19" t="str">
        <f ca="1"/>
        <v>.</v>
      </c>
      <c r="DO489" s="19" t="str">
        <f ca="1"/>
        <v>.</v>
      </c>
      <c r="DP489" s="19" t="str">
        <f ca="1"/>
        <v>.</v>
      </c>
    </row>
    <row r="490" spans="8:120" ht="24" customHeight="1" x14ac:dyDescent="0.2">
      <c r="V490" s="20" t="str">
        <f ca="1"/>
        <v>.</v>
      </c>
      <c r="W490" s="20" t="str">
        <f ca="1"/>
        <v>.</v>
      </c>
      <c r="X490" s="20" t="str">
        <f ca="1"/>
        <v>.</v>
      </c>
      <c r="Y490" s="20" t="str">
        <f ca="1"/>
        <v>.</v>
      </c>
      <c r="Z490" s="20" t="str">
        <f ca="1"/>
        <v>.</v>
      </c>
      <c r="AA490" s="20">
        <f ca="1"/>
        <v>0</v>
      </c>
      <c r="AB490" s="20">
        <f ca="1"/>
        <v>0.12466385071170705</v>
      </c>
      <c r="AC490" s="20" t="str">
        <f ca="1"/>
        <v>.</v>
      </c>
      <c r="AD490" s="20" t="str">
        <f ca="1"/>
        <v>.</v>
      </c>
      <c r="AE490" s="20" t="str">
        <f ca="1"/>
        <v>.</v>
      </c>
      <c r="AF490" s="20" t="str">
        <f ca="1"/>
        <v>.</v>
      </c>
      <c r="AG490" s="20" t="str">
        <f ca="1"/>
        <v>.</v>
      </c>
      <c r="AY490" s="20" t="str">
        <f ca="1"/>
        <v>.</v>
      </c>
      <c r="AZ490" s="20" t="str">
        <f ca="1"/>
        <v>.</v>
      </c>
      <c r="BA490" s="20" t="str">
        <f ca="1"/>
        <v>.</v>
      </c>
      <c r="BB490" s="20">
        <f ca="1"/>
        <v>0</v>
      </c>
      <c r="BC490" s="20">
        <f ca="1"/>
        <v>2.8571661426531945</v>
      </c>
      <c r="BD490" s="20" t="str">
        <f ca="1"/>
        <v>.</v>
      </c>
      <c r="BE490" s="20" t="str">
        <f ca="1"/>
        <v>.</v>
      </c>
      <c r="BF490" s="20">
        <f ca="1"/>
        <v>0</v>
      </c>
      <c r="BG490" s="20">
        <f ca="1"/>
        <v>0</v>
      </c>
      <c r="BH490" s="20">
        <f ca="1"/>
        <v>0.31255207466184665</v>
      </c>
      <c r="BI490" s="20">
        <f ca="1"/>
        <v>1.6403779693372487</v>
      </c>
      <c r="BJ490" s="20">
        <f ca="1"/>
        <v>2.9703490420484444</v>
      </c>
      <c r="CB490" s="20">
        <f ca="1"/>
        <v>0</v>
      </c>
      <c r="CC490" s="20">
        <f ca="1"/>
        <v>5.4225225208220929E-2</v>
      </c>
      <c r="CD490" s="20">
        <f ca="1"/>
        <v>0</v>
      </c>
      <c r="CE490" s="20" t="str">
        <f ca="1"/>
        <v>.</v>
      </c>
      <c r="CF490" s="20">
        <f ca="1"/>
        <v>0</v>
      </c>
      <c r="CG490" s="20" t="str">
        <f ca="1"/>
        <v>.</v>
      </c>
      <c r="CH490" s="20">
        <f ca="1"/>
        <v>0</v>
      </c>
      <c r="CI490" s="20">
        <f ca="1"/>
        <v>0</v>
      </c>
      <c r="CJ490" s="20" t="str">
        <f ca="1"/>
        <v>.</v>
      </c>
      <c r="CK490" s="20">
        <f ca="1"/>
        <v>0</v>
      </c>
      <c r="CL490" s="20">
        <f ca="1"/>
        <v>0</v>
      </c>
      <c r="CM490" s="20">
        <f ca="1"/>
        <v>0</v>
      </c>
      <c r="DE490" s="20">
        <f ca="1"/>
        <v>0</v>
      </c>
      <c r="DF490" s="20">
        <f ca="1"/>
        <v>0</v>
      </c>
      <c r="DG490" s="20">
        <f ca="1"/>
        <v>0</v>
      </c>
      <c r="DH490" s="20">
        <f ca="1"/>
        <v>0</v>
      </c>
      <c r="DI490" s="20" t="str">
        <f ca="1"/>
        <v>.</v>
      </c>
      <c r="DJ490" s="20">
        <f ca="1"/>
        <v>0</v>
      </c>
      <c r="DK490" s="20" t="str">
        <f ca="1"/>
        <v>.</v>
      </c>
      <c r="DL490" s="20" t="str">
        <f ca="1"/>
        <v>.</v>
      </c>
      <c r="DM490" s="20">
        <f ca="1"/>
        <v>0</v>
      </c>
      <c r="DN490" s="20" t="str">
        <f ca="1"/>
        <v>.</v>
      </c>
      <c r="DO490" s="20" t="str">
        <f ca="1"/>
        <v>.</v>
      </c>
      <c r="DP490" s="20" t="str">
        <f ca="1"/>
        <v>.</v>
      </c>
    </row>
    <row r="493" spans="8:120" ht="24" customHeight="1" x14ac:dyDescent="0.2">
      <c r="H493" s="83" cm="1">
        <f t="array" aca="1" ref="H493:S500" ca="1">_xlfn.RANDARRAY(8,12)</f>
        <v>0.71394112492352302</v>
      </c>
      <c r="I493" s="83">
        <f ca="1"/>
        <v>0.41876143526929854</v>
      </c>
      <c r="J493" s="83">
        <f ca="1"/>
        <v>0.76219429948075357</v>
      </c>
      <c r="K493" s="83">
        <f ca="1"/>
        <v>4.7726291026350509E-2</v>
      </c>
      <c r="L493" s="83">
        <f ca="1"/>
        <v>0.14701749356584592</v>
      </c>
      <c r="M493" s="83">
        <f ca="1"/>
        <v>0.89232160083785761</v>
      </c>
      <c r="N493" s="83">
        <f ca="1"/>
        <v>0.82668698122061723</v>
      </c>
      <c r="O493" s="83">
        <f ca="1"/>
        <v>0.82143657747182131</v>
      </c>
      <c r="P493" s="83">
        <f ca="1"/>
        <v>0.49335874997536511</v>
      </c>
      <c r="Q493" s="83">
        <f ca="1"/>
        <v>0.37332207746784762</v>
      </c>
      <c r="R493" s="83">
        <f ca="1"/>
        <v>0.7668416555782771</v>
      </c>
      <c r="S493" s="83">
        <f ca="1"/>
        <v>0.11685296064320738</v>
      </c>
      <c r="V493" s="18" t="str" cm="1">
        <f t="array" aca="1" ref="V493:AG500" ca="1">MMULTS(_xlfn.ANCHORARRAY(H493),V479:AG490)</f>
        <v>.</v>
      </c>
      <c r="W493" s="18" t="str">
        <f ca="1"/>
        <v>.</v>
      </c>
      <c r="X493" s="18" t="str">
        <f ca="1"/>
        <v>.</v>
      </c>
      <c r="Y493" s="18" t="str">
        <f ca="1"/>
        <v>.</v>
      </c>
      <c r="Z493" s="18" t="str">
        <f ca="1"/>
        <v>.</v>
      </c>
      <c r="AA493" s="18">
        <f ca="1"/>
        <v>17.597841562916614</v>
      </c>
      <c r="AB493" s="18">
        <f ca="1"/>
        <v>8.3183960613935444</v>
      </c>
      <c r="AC493" s="18" t="str">
        <f ca="1"/>
        <v>.</v>
      </c>
      <c r="AD493" s="18" t="str">
        <f ca="1"/>
        <v>.</v>
      </c>
      <c r="AE493" s="18" t="str">
        <f ca="1"/>
        <v>.</v>
      </c>
      <c r="AF493" s="18" t="str">
        <f ca="1"/>
        <v>.</v>
      </c>
      <c r="AG493" s="18" t="str">
        <f ca="1"/>
        <v>.</v>
      </c>
      <c r="AK493" s="83" cm="1">
        <f t="array" aca="1" ref="AK493:AV500" ca="1">_xlfn.RANDARRAY(8,12)</f>
        <v>0.36921735981976211</v>
      </c>
      <c r="AL493" s="83">
        <f ca="1"/>
        <v>0.14154902453720863</v>
      </c>
      <c r="AM493" s="83">
        <f ca="1"/>
        <v>0.33661816523803201</v>
      </c>
      <c r="AN493" s="83">
        <f ca="1"/>
        <v>9.3841389108503703E-2</v>
      </c>
      <c r="AO493" s="83">
        <f ca="1"/>
        <v>0.74367392135188326</v>
      </c>
      <c r="AP493" s="83">
        <f ca="1"/>
        <v>0.62829627912584596</v>
      </c>
      <c r="AQ493" s="83">
        <f ca="1"/>
        <v>0.16975024277245554</v>
      </c>
      <c r="AR493" s="83">
        <f ca="1"/>
        <v>0.38228059404680126</v>
      </c>
      <c r="AS493" s="83">
        <f ca="1"/>
        <v>0.3081615494901504</v>
      </c>
      <c r="AT493" s="83">
        <f ca="1"/>
        <v>0.45682819482330816</v>
      </c>
      <c r="AU493" s="83">
        <f ca="1"/>
        <v>0.92580100131315568</v>
      </c>
      <c r="AV493" s="83">
        <f ca="1"/>
        <v>9.8862670847554845E-3</v>
      </c>
      <c r="AY493" s="18" t="str" cm="1">
        <f t="array" aca="1" ref="AY493:BJ500" ca="1">MMULTS(_xlfn.ANCHORARRAY(AK493),AY479:BJ490)</f>
        <v>.</v>
      </c>
      <c r="AZ493" s="18" t="str">
        <f ca="1"/>
        <v>.</v>
      </c>
      <c r="BA493" s="18" t="str">
        <f ca="1"/>
        <v>.</v>
      </c>
      <c r="BB493" s="18">
        <f ca="1"/>
        <v>6.6635082562013039</v>
      </c>
      <c r="BC493" s="18">
        <f ca="1"/>
        <v>3.5930721064106392</v>
      </c>
      <c r="BD493" s="18" t="str">
        <f ca="1"/>
        <v>.</v>
      </c>
      <c r="BE493" s="18" t="str">
        <f ca="1"/>
        <v>.</v>
      </c>
      <c r="BF493" s="18">
        <f ca="1"/>
        <v>5.5538680082434926</v>
      </c>
      <c r="BG493" s="18">
        <f ca="1"/>
        <v>10.262704084424737</v>
      </c>
      <c r="BH493" s="18">
        <f ca="1"/>
        <v>2.5375902207278247</v>
      </c>
      <c r="BI493" s="18">
        <f ca="1"/>
        <v>5.3055386883041953</v>
      </c>
      <c r="BJ493" s="18">
        <f ca="1"/>
        <v>5.9962650887317182</v>
      </c>
      <c r="BN493" s="83" cm="1">
        <f t="array" aca="1" ref="BN493:BY500" ca="1">_xlfn.RANDARRAY(8,12)</f>
        <v>6.0087450273982324E-2</v>
      </c>
      <c r="BO493" s="83">
        <f ca="1"/>
        <v>0.75257290915162733</v>
      </c>
      <c r="BP493" s="83">
        <f ca="1"/>
        <v>0.4854400392648579</v>
      </c>
      <c r="BQ493" s="83">
        <f ca="1"/>
        <v>0.69551704362280109</v>
      </c>
      <c r="BR493" s="83">
        <f ca="1"/>
        <v>0.45997020152211721</v>
      </c>
      <c r="BS493" s="83">
        <f ca="1"/>
        <v>0.90224260752285246</v>
      </c>
      <c r="BT493" s="83">
        <f ca="1"/>
        <v>6.6317353978384119E-2</v>
      </c>
      <c r="BU493" s="83">
        <f ca="1"/>
        <v>0.24119565807793397</v>
      </c>
      <c r="BV493" s="83">
        <f ca="1"/>
        <v>0.96990029510654119</v>
      </c>
      <c r="BW493" s="83">
        <f ca="1"/>
        <v>0.99717001185683873</v>
      </c>
      <c r="BX493" s="83">
        <f ca="1"/>
        <v>0.17525992361053122</v>
      </c>
      <c r="BY493" s="83">
        <f ca="1"/>
        <v>0.96217756032654278</v>
      </c>
      <c r="CB493" s="18" cm="1">
        <f t="array" aca="1" ref="CB493:CM500" ca="1">MMULTS(_xlfn.ANCHORARRAY(BN493),CB479:CM490)</f>
        <v>8.9814117499338284</v>
      </c>
      <c r="CC493" s="18">
        <f ca="1"/>
        <v>11.039777115579861</v>
      </c>
      <c r="CD493" s="18">
        <f ca="1"/>
        <v>9.3570102190021789</v>
      </c>
      <c r="CE493" s="18" t="str">
        <f ca="1"/>
        <v>.</v>
      </c>
      <c r="CF493" s="18">
        <f ca="1"/>
        <v>9.0704385778886181</v>
      </c>
      <c r="CG493" s="18" t="str">
        <f ca="1"/>
        <v>.</v>
      </c>
      <c r="CH493" s="18">
        <f ca="1"/>
        <v>8.2680295787183535</v>
      </c>
      <c r="CI493" s="18">
        <f ca="1"/>
        <v>9.7063901216089636</v>
      </c>
      <c r="CJ493" s="18" t="str">
        <f ca="1"/>
        <v>.</v>
      </c>
      <c r="CK493" s="18">
        <f ca="1"/>
        <v>13.80973183071545</v>
      </c>
      <c r="CL493" s="18">
        <f ca="1"/>
        <v>6.3871964551157685</v>
      </c>
      <c r="CM493" s="18">
        <f ca="1"/>
        <v>6.9483767754540011</v>
      </c>
      <c r="CQ493" s="83" cm="1">
        <f t="array" aca="1" ref="CQ493:DB500" ca="1">_xlfn.RANDARRAY(8,12)</f>
        <v>0.81487362068909586</v>
      </c>
      <c r="CR493" s="83">
        <f ca="1"/>
        <v>0.92823736053491346</v>
      </c>
      <c r="CS493" s="83">
        <f ca="1"/>
        <v>0.88999043339485029</v>
      </c>
      <c r="CT493" s="83">
        <f ca="1"/>
        <v>0.6920016718229276</v>
      </c>
      <c r="CU493" s="83">
        <f ca="1"/>
        <v>0.55711593262950321</v>
      </c>
      <c r="CV493" s="83">
        <f ca="1"/>
        <v>2.2420132030077422E-2</v>
      </c>
      <c r="CW493" s="83">
        <f ca="1"/>
        <v>0.52906501429636998</v>
      </c>
      <c r="CX493" s="83">
        <f ca="1"/>
        <v>0.55536055054690792</v>
      </c>
      <c r="CY493" s="83">
        <f ca="1"/>
        <v>0.9145027682149931</v>
      </c>
      <c r="CZ493" s="83">
        <f ca="1"/>
        <v>0.62153686739048442</v>
      </c>
      <c r="DA493" s="83">
        <f ca="1"/>
        <v>0.79621770669972958</v>
      </c>
      <c r="DB493" s="83">
        <f ca="1"/>
        <v>0.89686320324761937</v>
      </c>
      <c r="DE493" s="18" cm="1">
        <f t="array" aca="1" ref="DE493:DP500" ca="1">MMULTS(_xlfn.ANCHORARRAY(CQ493),DE479:DP490)</f>
        <v>12.016227444202421</v>
      </c>
      <c r="DF493" s="18">
        <f ca="1"/>
        <v>4.4445480056859328</v>
      </c>
      <c r="DG493" s="18">
        <f ca="1"/>
        <v>5.9380856308404528</v>
      </c>
      <c r="DH493" s="18">
        <f ca="1"/>
        <v>5.5473060917912651</v>
      </c>
      <c r="DI493" s="18" t="str">
        <f ca="1"/>
        <v>.</v>
      </c>
      <c r="DJ493" s="18">
        <f ca="1"/>
        <v>5.9832358243251038</v>
      </c>
      <c r="DK493" s="18" t="str">
        <f ca="1"/>
        <v>.</v>
      </c>
      <c r="DL493" s="18" t="str">
        <f ca="1"/>
        <v>.</v>
      </c>
      <c r="DM493" s="18">
        <f ca="1"/>
        <v>9.3960685584945303</v>
      </c>
      <c r="DN493" s="18" t="str">
        <f ca="1"/>
        <v>.</v>
      </c>
      <c r="DO493" s="18" t="str">
        <f ca="1"/>
        <v>.</v>
      </c>
      <c r="DP493" s="18" t="str">
        <f ca="1"/>
        <v>.</v>
      </c>
    </row>
    <row r="494" spans="8:120" ht="24" customHeight="1" x14ac:dyDescent="0.2">
      <c r="H494" s="83">
        <f ca="1"/>
        <v>0.46565509133908067</v>
      </c>
      <c r="I494" s="83">
        <f ca="1"/>
        <v>0.83171860048150159</v>
      </c>
      <c r="J494" s="83">
        <f ca="1"/>
        <v>0.26231474345784678</v>
      </c>
      <c r="K494" s="83">
        <f ca="1"/>
        <v>0.26346792569842759</v>
      </c>
      <c r="L494" s="83">
        <f ca="1"/>
        <v>0.94733933998449893</v>
      </c>
      <c r="M494" s="83">
        <f ca="1"/>
        <v>0.61843131759327985</v>
      </c>
      <c r="N494" s="83">
        <f ca="1"/>
        <v>6.711778129277679E-2</v>
      </c>
      <c r="O494" s="83">
        <f ca="1"/>
        <v>0.68913663135243652</v>
      </c>
      <c r="P494" s="83">
        <f ca="1"/>
        <v>0.59891676488744849</v>
      </c>
      <c r="Q494" s="83">
        <f ca="1"/>
        <v>0.2535265740791004</v>
      </c>
      <c r="R494" s="83">
        <f ca="1"/>
        <v>0.98806978779329246</v>
      </c>
      <c r="S494" s="83">
        <f ca="1"/>
        <v>0.45054130235371304</v>
      </c>
      <c r="V494" s="19" t="str">
        <f ca="1"/>
        <v>.</v>
      </c>
      <c r="W494" s="19" t="str">
        <f ca="1"/>
        <v>.</v>
      </c>
      <c r="X494" s="19" t="str">
        <f ca="1"/>
        <v>.</v>
      </c>
      <c r="Y494" s="19" t="str">
        <f ca="1"/>
        <v>.</v>
      </c>
      <c r="Z494" s="19" t="str">
        <f ca="1"/>
        <v>.</v>
      </c>
      <c r="AA494" s="19">
        <f ca="1"/>
        <v>13.83731852173457</v>
      </c>
      <c r="AB494" s="19">
        <f ca="1"/>
        <v>4.6142466623540352</v>
      </c>
      <c r="AC494" s="19" t="str">
        <f ca="1"/>
        <v>.</v>
      </c>
      <c r="AD494" s="19" t="str">
        <f ca="1"/>
        <v>.</v>
      </c>
      <c r="AE494" s="19" t="str">
        <f ca="1"/>
        <v>.</v>
      </c>
      <c r="AF494" s="19" t="str">
        <f ca="1"/>
        <v>.</v>
      </c>
      <c r="AG494" s="19" t="str">
        <f ca="1"/>
        <v>.</v>
      </c>
      <c r="AK494" s="83">
        <f ca="1"/>
        <v>0.63045176320668928</v>
      </c>
      <c r="AL494" s="83">
        <f ca="1"/>
        <v>0.8366370068779192</v>
      </c>
      <c r="AM494" s="83">
        <f ca="1"/>
        <v>0.88210804504827478</v>
      </c>
      <c r="AN494" s="83">
        <f ca="1"/>
        <v>0.86499194877785057</v>
      </c>
      <c r="AO494" s="83">
        <f ca="1"/>
        <v>0.83997595285176829</v>
      </c>
      <c r="AP494" s="83">
        <f ca="1"/>
        <v>0.5040404110427259</v>
      </c>
      <c r="AQ494" s="83">
        <f ca="1"/>
        <v>0.20102497365287664</v>
      </c>
      <c r="AR494" s="83">
        <f ca="1"/>
        <v>0.19528373321536896</v>
      </c>
      <c r="AS494" s="83">
        <f ca="1"/>
        <v>0.33149026365572687</v>
      </c>
      <c r="AT494" s="83">
        <f ca="1"/>
        <v>0.85104396189077791</v>
      </c>
      <c r="AU494" s="83">
        <f ca="1"/>
        <v>0.87190178556607489</v>
      </c>
      <c r="AV494" s="83">
        <f ca="1"/>
        <v>0.32971892265388081</v>
      </c>
      <c r="AY494" s="19" t="str">
        <f ca="1"/>
        <v>.</v>
      </c>
      <c r="AZ494" s="19" t="str">
        <f ca="1"/>
        <v>.</v>
      </c>
      <c r="BA494" s="19" t="str">
        <f ca="1"/>
        <v>.</v>
      </c>
      <c r="BB494" s="19">
        <f ca="1"/>
        <v>9.5232032956903705</v>
      </c>
      <c r="BC494" s="19">
        <f ca="1"/>
        <v>9.7420234031424862</v>
      </c>
      <c r="BD494" s="19" t="str">
        <f ca="1"/>
        <v>.</v>
      </c>
      <c r="BE494" s="19" t="str">
        <f ca="1"/>
        <v>.</v>
      </c>
      <c r="BF494" s="19">
        <f ca="1"/>
        <v>11.253078725131628</v>
      </c>
      <c r="BG494" s="19">
        <f ca="1"/>
        <v>16.776575099582459</v>
      </c>
      <c r="BH494" s="19">
        <f ca="1"/>
        <v>8.357016137154023</v>
      </c>
      <c r="BI494" s="19">
        <f ca="1"/>
        <v>11.71555747402512</v>
      </c>
      <c r="BJ494" s="19">
        <f ca="1"/>
        <v>11.621631503600577</v>
      </c>
      <c r="BN494" s="83">
        <f ca="1"/>
        <v>0.48134796762898313</v>
      </c>
      <c r="BO494" s="83">
        <f ca="1"/>
        <v>0.96131694421720115</v>
      </c>
      <c r="BP494" s="83">
        <f ca="1"/>
        <v>0.62610620271613482</v>
      </c>
      <c r="BQ494" s="83">
        <f ca="1"/>
        <v>0.9715662898824835</v>
      </c>
      <c r="BR494" s="83">
        <f ca="1"/>
        <v>0.4553712991865726</v>
      </c>
      <c r="BS494" s="83">
        <f ca="1"/>
        <v>6.2343172480632925E-2</v>
      </c>
      <c r="BT494" s="83">
        <f ca="1"/>
        <v>0.39790986327899169</v>
      </c>
      <c r="BU494" s="83">
        <f ca="1"/>
        <v>0.33287771101902108</v>
      </c>
      <c r="BV494" s="83">
        <f ca="1"/>
        <v>0.88745329053880617</v>
      </c>
      <c r="BW494" s="83">
        <f ca="1"/>
        <v>0.17014825492391394</v>
      </c>
      <c r="BX494" s="83">
        <f ca="1"/>
        <v>0.68423292739494501</v>
      </c>
      <c r="BY494" s="83">
        <f ca="1"/>
        <v>0.70416649815242316</v>
      </c>
      <c r="CB494" s="19">
        <f ca="1"/>
        <v>2.8333484142362835</v>
      </c>
      <c r="CC494" s="19">
        <f ca="1"/>
        <v>8.5982676128693054</v>
      </c>
      <c r="CD494" s="19">
        <f ca="1"/>
        <v>5.0261473190133668</v>
      </c>
      <c r="CE494" s="19" t="str">
        <f ca="1"/>
        <v>.</v>
      </c>
      <c r="CF494" s="19">
        <f ca="1"/>
        <v>3.7484339463024421</v>
      </c>
      <c r="CG494" s="19" t="str">
        <f ca="1"/>
        <v>.</v>
      </c>
      <c r="CH494" s="19">
        <f ca="1"/>
        <v>7.9197821564527997</v>
      </c>
      <c r="CI494" s="19">
        <f ca="1"/>
        <v>6.1880006853176077</v>
      </c>
      <c r="CJ494" s="19" t="str">
        <f ca="1"/>
        <v>.</v>
      </c>
      <c r="CK494" s="19">
        <f ca="1"/>
        <v>10.446156647427161</v>
      </c>
      <c r="CL494" s="19">
        <f ca="1"/>
        <v>2.147090302874703</v>
      </c>
      <c r="CM494" s="19">
        <f ca="1"/>
        <v>2.1977083662328099</v>
      </c>
      <c r="CQ494" s="83">
        <f ca="1"/>
        <v>0.91039217808729722</v>
      </c>
      <c r="CR494" s="83">
        <f ca="1"/>
        <v>9.5695301657320986E-2</v>
      </c>
      <c r="CS494" s="83">
        <f ca="1"/>
        <v>0.26593397591953449</v>
      </c>
      <c r="CT494" s="83">
        <f ca="1"/>
        <v>0.90830150481020255</v>
      </c>
      <c r="CU494" s="83">
        <f ca="1"/>
        <v>0.52101332350145402</v>
      </c>
      <c r="CV494" s="83">
        <f ca="1"/>
        <v>0.72352770772163599</v>
      </c>
      <c r="CW494" s="83">
        <f ca="1"/>
        <v>0.66243478360679764</v>
      </c>
      <c r="CX494" s="83">
        <f ca="1"/>
        <v>0.59865617665086823</v>
      </c>
      <c r="CY494" s="83">
        <f ca="1"/>
        <v>0.71430043261861398</v>
      </c>
      <c r="CZ494" s="83">
        <f ca="1"/>
        <v>6.9637284700776236E-2</v>
      </c>
      <c r="DA494" s="83">
        <f ca="1"/>
        <v>0.54964146398171931</v>
      </c>
      <c r="DB494" s="83">
        <f ca="1"/>
        <v>0.63869271005465955</v>
      </c>
      <c r="DE494" s="19">
        <f ca="1"/>
        <v>6.7742341427387274</v>
      </c>
      <c r="DF494" s="19">
        <f ca="1"/>
        <v>3.6667177173688699</v>
      </c>
      <c r="DG494" s="19">
        <f ca="1"/>
        <v>2.4262969170097013</v>
      </c>
      <c r="DH494" s="19">
        <f ca="1"/>
        <v>2.2470224927045477</v>
      </c>
      <c r="DI494" s="19" t="str">
        <f ca="1"/>
        <v>.</v>
      </c>
      <c r="DJ494" s="19">
        <f ca="1"/>
        <v>3.4686294559208517</v>
      </c>
      <c r="DK494" s="19" t="str">
        <f ca="1"/>
        <v>.</v>
      </c>
      <c r="DL494" s="19" t="str">
        <f ca="1"/>
        <v>.</v>
      </c>
      <c r="DM494" s="19">
        <f ca="1"/>
        <v>4.6524734908860319</v>
      </c>
      <c r="DN494" s="19" t="str">
        <f ca="1"/>
        <v>.</v>
      </c>
      <c r="DO494" s="19" t="str">
        <f ca="1"/>
        <v>.</v>
      </c>
      <c r="DP494" s="19" t="str">
        <f ca="1"/>
        <v>.</v>
      </c>
    </row>
    <row r="495" spans="8:120" ht="24" customHeight="1" x14ac:dyDescent="0.2">
      <c r="H495" s="83">
        <f ca="1"/>
        <v>0.20852766394784572</v>
      </c>
      <c r="I495" s="83">
        <f ca="1"/>
        <v>0.5555083301738426</v>
      </c>
      <c r="J495" s="83">
        <f ca="1"/>
        <v>0.24383669688913523</v>
      </c>
      <c r="K495" s="83">
        <f ca="1"/>
        <v>0.22089218780452158</v>
      </c>
      <c r="L495" s="83">
        <f ca="1"/>
        <v>0.66950914674785911</v>
      </c>
      <c r="M495" s="83">
        <f ca="1"/>
        <v>0.61238632714672203</v>
      </c>
      <c r="N495" s="83">
        <f ca="1"/>
        <v>0.69373573092792751</v>
      </c>
      <c r="O495" s="83">
        <f ca="1"/>
        <v>0.67645058051068929</v>
      </c>
      <c r="P495" s="83">
        <f ca="1"/>
        <v>0.15670361012445455</v>
      </c>
      <c r="Q495" s="83">
        <f ca="1"/>
        <v>0.22323224203685132</v>
      </c>
      <c r="R495" s="83">
        <f ca="1"/>
        <v>0.51735812693633521</v>
      </c>
      <c r="S495" s="83">
        <f ca="1"/>
        <v>0.89675429312440813</v>
      </c>
      <c r="V495" s="19" t="str">
        <f ca="1"/>
        <v>.</v>
      </c>
      <c r="W495" s="19" t="str">
        <f ca="1"/>
        <v>.</v>
      </c>
      <c r="X495" s="19" t="str">
        <f ca="1"/>
        <v>.</v>
      </c>
      <c r="Y495" s="19" t="str">
        <f ca="1"/>
        <v>.</v>
      </c>
      <c r="Z495" s="19" t="str">
        <f ca="1"/>
        <v>.</v>
      </c>
      <c r="AA495" s="19">
        <f ca="1"/>
        <v>11.999239701424109</v>
      </c>
      <c r="AB495" s="19">
        <f ca="1"/>
        <v>6.2250970414011917</v>
      </c>
      <c r="AC495" s="19" t="str">
        <f ca="1"/>
        <v>.</v>
      </c>
      <c r="AD495" s="19" t="str">
        <f ca="1"/>
        <v>.</v>
      </c>
      <c r="AE495" s="19" t="str">
        <f ca="1"/>
        <v>.</v>
      </c>
      <c r="AF495" s="19" t="str">
        <f ca="1"/>
        <v>.</v>
      </c>
      <c r="AG495" s="19" t="str">
        <f ca="1"/>
        <v>.</v>
      </c>
      <c r="AK495" s="83">
        <f ca="1"/>
        <v>6.8985187820796101E-2</v>
      </c>
      <c r="AL495" s="83">
        <f ca="1"/>
        <v>0.50874183206994661</v>
      </c>
      <c r="AM495" s="83">
        <f ca="1"/>
        <v>0.22352749273186467</v>
      </c>
      <c r="AN495" s="83">
        <f ca="1"/>
        <v>0.24582933469509682</v>
      </c>
      <c r="AO495" s="83">
        <f ca="1"/>
        <v>0.6017271950098837</v>
      </c>
      <c r="AP495" s="83">
        <f ca="1"/>
        <v>0.64298791318533199</v>
      </c>
      <c r="AQ495" s="83">
        <f ca="1"/>
        <v>0.43944065772255847</v>
      </c>
      <c r="AR495" s="83">
        <f ca="1"/>
        <v>0.84427998381708425</v>
      </c>
      <c r="AS495" s="83">
        <f ca="1"/>
        <v>0.82571438032734346</v>
      </c>
      <c r="AT495" s="83">
        <f ca="1"/>
        <v>0.57564230724526477</v>
      </c>
      <c r="AU495" s="83">
        <f ca="1"/>
        <v>0.71990944387902744</v>
      </c>
      <c r="AV495" s="83">
        <f ca="1"/>
        <v>0.85640369781386294</v>
      </c>
      <c r="AY495" s="19" t="str">
        <f ca="1"/>
        <v>.</v>
      </c>
      <c r="AZ495" s="19" t="str">
        <f ca="1"/>
        <v>.</v>
      </c>
      <c r="BA495" s="19" t="str">
        <f ca="1"/>
        <v>.</v>
      </c>
      <c r="BB495" s="19">
        <f ca="1"/>
        <v>10.702376279282301</v>
      </c>
      <c r="BC495" s="19">
        <f ca="1"/>
        <v>8.5670553648349639</v>
      </c>
      <c r="BD495" s="19" t="str">
        <f ca="1"/>
        <v>.</v>
      </c>
      <c r="BE495" s="19" t="str">
        <f ca="1"/>
        <v>.</v>
      </c>
      <c r="BF495" s="19">
        <f ca="1"/>
        <v>7.522133545820715</v>
      </c>
      <c r="BG495" s="19">
        <f ca="1"/>
        <v>13.097810919663523</v>
      </c>
      <c r="BH495" s="19">
        <f ca="1"/>
        <v>5.7985977213142537</v>
      </c>
      <c r="BI495" s="19">
        <f ca="1"/>
        <v>9.1349682923615365</v>
      </c>
      <c r="BJ495" s="19">
        <f ca="1"/>
        <v>11.54550035829465</v>
      </c>
      <c r="BN495" s="83">
        <f ca="1"/>
        <v>0.89987666643500952</v>
      </c>
      <c r="BO495" s="83">
        <f ca="1"/>
        <v>3.1152474056189705E-2</v>
      </c>
      <c r="BP495" s="83">
        <f ca="1"/>
        <v>0.36595072366613679</v>
      </c>
      <c r="BQ495" s="83">
        <f ca="1"/>
        <v>0.37678506567087799</v>
      </c>
      <c r="BR495" s="83">
        <f ca="1"/>
        <v>0.36922389175820802</v>
      </c>
      <c r="BS495" s="83">
        <f ca="1"/>
        <v>0.65561409867732645</v>
      </c>
      <c r="BT495" s="83">
        <f ca="1"/>
        <v>0.2210134997040607</v>
      </c>
      <c r="BU495" s="83">
        <f ca="1"/>
        <v>0.10895441006473616</v>
      </c>
      <c r="BV495" s="83">
        <f ca="1"/>
        <v>0.80418313164047173</v>
      </c>
      <c r="BW495" s="83">
        <f ca="1"/>
        <v>4.6070096847887543E-2</v>
      </c>
      <c r="BX495" s="83">
        <f ca="1"/>
        <v>0.57960034500916402</v>
      </c>
      <c r="BY495" s="83">
        <f ca="1"/>
        <v>0.55578176417622016</v>
      </c>
      <c r="CB495" s="19">
        <f ca="1"/>
        <v>3.5571969504220533</v>
      </c>
      <c r="CC495" s="19">
        <f ca="1"/>
        <v>6.4450084305773148</v>
      </c>
      <c r="CD495" s="19">
        <f ca="1"/>
        <v>3.7758968559260535</v>
      </c>
      <c r="CE495" s="19" t="str">
        <f ca="1"/>
        <v>.</v>
      </c>
      <c r="CF495" s="19">
        <f ca="1"/>
        <v>3.6880347860167757</v>
      </c>
      <c r="CG495" s="19" t="str">
        <f ca="1"/>
        <v>.</v>
      </c>
      <c r="CH495" s="19">
        <f ca="1"/>
        <v>4.9094582793212771</v>
      </c>
      <c r="CI495" s="19">
        <f ca="1"/>
        <v>4.5441612634543018</v>
      </c>
      <c r="CJ495" s="19" t="str">
        <f ca="1"/>
        <v>.</v>
      </c>
      <c r="CK495" s="19">
        <f ca="1"/>
        <v>7.7336744027011344</v>
      </c>
      <c r="CL495" s="19">
        <f ca="1"/>
        <v>2.356880567675173</v>
      </c>
      <c r="CM495" s="19">
        <f ca="1"/>
        <v>1.1214653219454165</v>
      </c>
      <c r="CQ495" s="83">
        <f ca="1"/>
        <v>0.32828737716679535</v>
      </c>
      <c r="CR495" s="83">
        <f ca="1"/>
        <v>5.9361708560742965E-2</v>
      </c>
      <c r="CS495" s="83">
        <f ca="1"/>
        <v>0.49179820375069627</v>
      </c>
      <c r="CT495" s="83">
        <f ca="1"/>
        <v>0.62785083025866784</v>
      </c>
      <c r="CU495" s="83">
        <f ca="1"/>
        <v>0.62256549164303832</v>
      </c>
      <c r="CV495" s="83">
        <f ca="1"/>
        <v>4.8827621417517619E-3</v>
      </c>
      <c r="CW495" s="83">
        <f ca="1"/>
        <v>0.46117100945740641</v>
      </c>
      <c r="CX495" s="83">
        <f ca="1"/>
        <v>0.58283855892494563</v>
      </c>
      <c r="CY495" s="83">
        <f ca="1"/>
        <v>0.16044549045424805</v>
      </c>
      <c r="CZ495" s="83">
        <f ca="1"/>
        <v>0.75529865032155508</v>
      </c>
      <c r="DA495" s="83">
        <f ca="1"/>
        <v>0.72798251096936206</v>
      </c>
      <c r="DB495" s="83">
        <f ca="1"/>
        <v>0.57837889323176905</v>
      </c>
      <c r="DE495" s="19">
        <f ca="1"/>
        <v>5.1845384747676668</v>
      </c>
      <c r="DF495" s="19">
        <f ca="1"/>
        <v>1.4828430253820042</v>
      </c>
      <c r="DG495" s="19">
        <f ca="1"/>
        <v>2.2817032407646165</v>
      </c>
      <c r="DH495" s="19">
        <f ca="1"/>
        <v>4.095339151768318</v>
      </c>
      <c r="DI495" s="19" t="str">
        <f ca="1"/>
        <v>.</v>
      </c>
      <c r="DJ495" s="19">
        <f ca="1"/>
        <v>2.6558051903540036</v>
      </c>
      <c r="DK495" s="19" t="str">
        <f ca="1"/>
        <v>.</v>
      </c>
      <c r="DL495" s="19" t="str">
        <f ca="1"/>
        <v>.</v>
      </c>
      <c r="DM495" s="19">
        <f ca="1"/>
        <v>5.7432369654597597</v>
      </c>
      <c r="DN495" s="19" t="str">
        <f ca="1"/>
        <v>.</v>
      </c>
      <c r="DO495" s="19" t="str">
        <f ca="1"/>
        <v>.</v>
      </c>
      <c r="DP495" s="19" t="str">
        <f ca="1"/>
        <v>.</v>
      </c>
    </row>
    <row r="496" spans="8:120" ht="24" customHeight="1" x14ac:dyDescent="0.2">
      <c r="H496" s="83">
        <f ca="1"/>
        <v>0.7741923092875711</v>
      </c>
      <c r="I496" s="83">
        <f ca="1"/>
        <v>0.80048458340372952</v>
      </c>
      <c r="J496" s="83">
        <f ca="1"/>
        <v>0.96065054787856341</v>
      </c>
      <c r="K496" s="83">
        <f ca="1"/>
        <v>7.3790250312270045E-2</v>
      </c>
      <c r="L496" s="83">
        <f ca="1"/>
        <v>0.69600766901437416</v>
      </c>
      <c r="M496" s="83">
        <f ca="1"/>
        <v>0.88490735215165617</v>
      </c>
      <c r="N496" s="83">
        <f ca="1"/>
        <v>0.86517167042226428</v>
      </c>
      <c r="O496" s="83">
        <f ca="1"/>
        <v>0.28347285334357641</v>
      </c>
      <c r="P496" s="83">
        <f ca="1"/>
        <v>0.93738991178962805</v>
      </c>
      <c r="Q496" s="83">
        <f ca="1"/>
        <v>0.25543699637672068</v>
      </c>
      <c r="R496" s="83">
        <f ca="1"/>
        <v>0.16947196023843714</v>
      </c>
      <c r="S496" s="83">
        <f ca="1"/>
        <v>0.79312730682987831</v>
      </c>
      <c r="V496" s="19" t="str">
        <f ca="1"/>
        <v>.</v>
      </c>
      <c r="W496" s="19" t="str">
        <f ca="1"/>
        <v>.</v>
      </c>
      <c r="X496" s="19" t="str">
        <f ca="1"/>
        <v>.</v>
      </c>
      <c r="Y496" s="19" t="str">
        <f ca="1"/>
        <v>.</v>
      </c>
      <c r="Z496" s="19" t="str">
        <f ca="1"/>
        <v>.</v>
      </c>
      <c r="AA496" s="19">
        <f ca="1"/>
        <v>19.535111960826285</v>
      </c>
      <c r="AB496" s="19">
        <f ca="1"/>
        <v>7.010593159501866</v>
      </c>
      <c r="AC496" s="19" t="str">
        <f ca="1"/>
        <v>.</v>
      </c>
      <c r="AD496" s="19" t="str">
        <f ca="1"/>
        <v>.</v>
      </c>
      <c r="AE496" s="19" t="str">
        <f ca="1"/>
        <v>.</v>
      </c>
      <c r="AF496" s="19" t="str">
        <f ca="1"/>
        <v>.</v>
      </c>
      <c r="AG496" s="19" t="str">
        <f ca="1"/>
        <v>.</v>
      </c>
      <c r="AK496" s="83">
        <f ca="1"/>
        <v>0.26874224649872169</v>
      </c>
      <c r="AL496" s="83">
        <f ca="1"/>
        <v>6.0908307599376599E-3</v>
      </c>
      <c r="AM496" s="83">
        <f ca="1"/>
        <v>0.70733255158434649</v>
      </c>
      <c r="AN496" s="83">
        <f ca="1"/>
        <v>0.61252996702887952</v>
      </c>
      <c r="AO496" s="83">
        <f ca="1"/>
        <v>0.75034312297055106</v>
      </c>
      <c r="AP496" s="83">
        <f ca="1"/>
        <v>0.863054742513369</v>
      </c>
      <c r="AQ496" s="83">
        <f ca="1"/>
        <v>0.82280948824537514</v>
      </c>
      <c r="AR496" s="83">
        <f ca="1"/>
        <v>5.0208816406364321E-2</v>
      </c>
      <c r="AS496" s="83">
        <f ca="1"/>
        <v>6.563632212817927E-2</v>
      </c>
      <c r="AT496" s="83">
        <f ca="1"/>
        <v>0.73202631982166411</v>
      </c>
      <c r="AU496" s="83">
        <f ca="1"/>
        <v>4.4478928350031754E-2</v>
      </c>
      <c r="AV496" s="83">
        <f ca="1"/>
        <v>0.3753553501441147</v>
      </c>
      <c r="AY496" s="19" t="str">
        <f ca="1"/>
        <v>.</v>
      </c>
      <c r="AZ496" s="19" t="str">
        <f ca="1"/>
        <v>.</v>
      </c>
      <c r="BA496" s="19" t="str">
        <f ca="1"/>
        <v>.</v>
      </c>
      <c r="BB496" s="19">
        <f ca="1"/>
        <v>6.439327269632944</v>
      </c>
      <c r="BC496" s="19">
        <f ca="1"/>
        <v>4.4429851268138147</v>
      </c>
      <c r="BD496" s="19" t="str">
        <f ca="1"/>
        <v>.</v>
      </c>
      <c r="BE496" s="19" t="str">
        <f ca="1"/>
        <v>.</v>
      </c>
      <c r="BF496" s="19">
        <f ca="1"/>
        <v>5.5189576342460676</v>
      </c>
      <c r="BG496" s="19">
        <f ca="1"/>
        <v>10.63376240366242</v>
      </c>
      <c r="BH496" s="19">
        <f ca="1"/>
        <v>2.9731514617638797</v>
      </c>
      <c r="BI496" s="19">
        <f ca="1"/>
        <v>7.9722867788268736</v>
      </c>
      <c r="BJ496" s="19">
        <f ca="1"/>
        <v>8.442972957731552</v>
      </c>
      <c r="BN496" s="83">
        <f ca="1"/>
        <v>0.43535545987989144</v>
      </c>
      <c r="BO496" s="83">
        <f ca="1"/>
        <v>0.66164288665016779</v>
      </c>
      <c r="BP496" s="83">
        <f ca="1"/>
        <v>3.0010228638379655E-3</v>
      </c>
      <c r="BQ496" s="83">
        <f ca="1"/>
        <v>0.14605730701485431</v>
      </c>
      <c r="BR496" s="83">
        <f ca="1"/>
        <v>6.0951349983893843E-2</v>
      </c>
      <c r="BS496" s="83">
        <f ca="1"/>
        <v>0.93312970074079238</v>
      </c>
      <c r="BT496" s="83">
        <f ca="1"/>
        <v>0.37953409304495755</v>
      </c>
      <c r="BU496" s="83">
        <f ca="1"/>
        <v>1.2209939493773136E-2</v>
      </c>
      <c r="BV496" s="83">
        <f ca="1"/>
        <v>0.14738154272388693</v>
      </c>
      <c r="BW496" s="83">
        <f ca="1"/>
        <v>0.86237090395665295</v>
      </c>
      <c r="BX496" s="83">
        <f ca="1"/>
        <v>0.48710307408225972</v>
      </c>
      <c r="BY496" s="83">
        <f ca="1"/>
        <v>0.62346594350405971</v>
      </c>
      <c r="CB496" s="19">
        <f ca="1"/>
        <v>8.3345192041424916</v>
      </c>
      <c r="CC496" s="19">
        <f ca="1"/>
        <v>8.0618509072314772</v>
      </c>
      <c r="CD496" s="19">
        <f ca="1"/>
        <v>8.5513033692835929</v>
      </c>
      <c r="CE496" s="19" t="str">
        <f ca="1"/>
        <v>.</v>
      </c>
      <c r="CF496" s="19">
        <f ca="1"/>
        <v>7.6825714662921243</v>
      </c>
      <c r="CG496" s="19" t="str">
        <f ca="1"/>
        <v>.</v>
      </c>
      <c r="CH496" s="19">
        <f ca="1"/>
        <v>7.6428099798029265</v>
      </c>
      <c r="CI496" s="19">
        <f ca="1"/>
        <v>8.3913763407890727</v>
      </c>
      <c r="CJ496" s="19" t="str">
        <f ca="1"/>
        <v>.</v>
      </c>
      <c r="CK496" s="19">
        <f ca="1"/>
        <v>12.779442539113351</v>
      </c>
      <c r="CL496" s="19">
        <f ca="1"/>
        <v>5.1912530806951906</v>
      </c>
      <c r="CM496" s="19">
        <f ca="1"/>
        <v>5.6090412663872309</v>
      </c>
      <c r="CQ496" s="83">
        <f ca="1"/>
        <v>0.71582637186414066</v>
      </c>
      <c r="CR496" s="83">
        <f ca="1"/>
        <v>0.98325462342796288</v>
      </c>
      <c r="CS496" s="83">
        <f ca="1"/>
        <v>4.7145965762365183E-3</v>
      </c>
      <c r="CT496" s="83">
        <f ca="1"/>
        <v>4.5848845997490617E-2</v>
      </c>
      <c r="CU496" s="83">
        <f ca="1"/>
        <v>0.69664218591624016</v>
      </c>
      <c r="CV496" s="83">
        <f ca="1"/>
        <v>0.50059818101016784</v>
      </c>
      <c r="CW496" s="83">
        <f ca="1"/>
        <v>0.59692653979299837</v>
      </c>
      <c r="CX496" s="83">
        <f ca="1"/>
        <v>0.54865675311466067</v>
      </c>
      <c r="CY496" s="83">
        <f ca="1"/>
        <v>9.1471242265786179E-2</v>
      </c>
      <c r="CZ496" s="83">
        <f ca="1"/>
        <v>3.6260623966176686E-2</v>
      </c>
      <c r="DA496" s="83">
        <f ca="1"/>
        <v>0.23347515103191308</v>
      </c>
      <c r="DB496" s="83">
        <f ca="1"/>
        <v>0.89554770576488396</v>
      </c>
      <c r="DE496" s="19">
        <f ca="1"/>
        <v>9.7209451176405715</v>
      </c>
      <c r="DF496" s="19">
        <f ca="1"/>
        <v>4.9043610453549924</v>
      </c>
      <c r="DG496" s="19">
        <f ca="1"/>
        <v>3.7094717057632098</v>
      </c>
      <c r="DH496" s="19">
        <f ca="1"/>
        <v>2.0827175627493015</v>
      </c>
      <c r="DI496" s="19" t="str">
        <f ca="1"/>
        <v>.</v>
      </c>
      <c r="DJ496" s="19">
        <f ca="1"/>
        <v>4.8252328747374893</v>
      </c>
      <c r="DK496" s="19" t="str">
        <f ca="1"/>
        <v>.</v>
      </c>
      <c r="DL496" s="19" t="str">
        <f ca="1"/>
        <v>.</v>
      </c>
      <c r="DM496" s="19">
        <f ca="1"/>
        <v>6.7564800588250984</v>
      </c>
      <c r="DN496" s="19" t="str">
        <f ca="1"/>
        <v>.</v>
      </c>
      <c r="DO496" s="19" t="str">
        <f ca="1"/>
        <v>.</v>
      </c>
      <c r="DP496" s="19" t="str">
        <f ca="1"/>
        <v>.</v>
      </c>
    </row>
    <row r="497" spans="8:120" ht="24" customHeight="1" x14ac:dyDescent="0.2">
      <c r="H497" s="83">
        <f ca="1"/>
        <v>0.72208919083685208</v>
      </c>
      <c r="I497" s="83">
        <f ca="1"/>
        <v>3.335991437367225E-2</v>
      </c>
      <c r="J497" s="83">
        <f ca="1"/>
        <v>0.53677373476961399</v>
      </c>
      <c r="K497" s="83">
        <f ca="1"/>
        <v>0.44004040981555814</v>
      </c>
      <c r="L497" s="83">
        <f ca="1"/>
        <v>0.3617348273598826</v>
      </c>
      <c r="M497" s="83">
        <f ca="1"/>
        <v>2.6850184008145872E-2</v>
      </c>
      <c r="N497" s="83">
        <f ca="1"/>
        <v>0.22122176570044427</v>
      </c>
      <c r="O497" s="83">
        <f ca="1"/>
        <v>0.24300162845189632</v>
      </c>
      <c r="P497" s="83">
        <f ca="1"/>
        <v>0.18457987985764457</v>
      </c>
      <c r="Q497" s="83">
        <f ca="1"/>
        <v>0.72412901000320651</v>
      </c>
      <c r="R497" s="83">
        <f ca="1"/>
        <v>0.87339104102939547</v>
      </c>
      <c r="S497" s="83">
        <f ca="1"/>
        <v>0.95067844042249727</v>
      </c>
      <c r="V497" s="19" t="str">
        <f ca="1"/>
        <v>.</v>
      </c>
      <c r="W497" s="19" t="str">
        <f ca="1"/>
        <v>.</v>
      </c>
      <c r="X497" s="19" t="str">
        <f ca="1"/>
        <v>.</v>
      </c>
      <c r="Y497" s="19" t="str">
        <f ca="1"/>
        <v>.</v>
      </c>
      <c r="Z497" s="19" t="str">
        <f ca="1"/>
        <v>.</v>
      </c>
      <c r="AA497" s="19">
        <f ca="1"/>
        <v>15.417614234746233</v>
      </c>
      <c r="AB497" s="19">
        <f ca="1"/>
        <v>7.4681149871817789</v>
      </c>
      <c r="AC497" s="19" t="str">
        <f ca="1"/>
        <v>.</v>
      </c>
      <c r="AD497" s="19" t="str">
        <f ca="1"/>
        <v>.</v>
      </c>
      <c r="AE497" s="19" t="str">
        <f ca="1"/>
        <v>.</v>
      </c>
      <c r="AF497" s="19" t="str">
        <f ca="1"/>
        <v>.</v>
      </c>
      <c r="AG497" s="19" t="str">
        <f ca="1"/>
        <v>.</v>
      </c>
      <c r="AK497" s="83">
        <f ca="1"/>
        <v>4.5945526443897933E-2</v>
      </c>
      <c r="AL497" s="83">
        <f ca="1"/>
        <v>0.97524242268595129</v>
      </c>
      <c r="AM497" s="83">
        <f ca="1"/>
        <v>0.48935041013621605</v>
      </c>
      <c r="AN497" s="83">
        <f ca="1"/>
        <v>0.90586458031010775</v>
      </c>
      <c r="AO497" s="83">
        <f ca="1"/>
        <v>0.94716792808228378</v>
      </c>
      <c r="AP497" s="83">
        <f ca="1"/>
        <v>0.63017683013863612</v>
      </c>
      <c r="AQ497" s="83">
        <f ca="1"/>
        <v>0.16245169674910254</v>
      </c>
      <c r="AR497" s="83">
        <f ca="1"/>
        <v>0.13222425662921866</v>
      </c>
      <c r="AS497" s="83">
        <f ca="1"/>
        <v>0.32065249919482852</v>
      </c>
      <c r="AT497" s="83">
        <f ca="1"/>
        <v>0.82608847688607345</v>
      </c>
      <c r="AU497" s="83">
        <f ca="1"/>
        <v>0.23288354940396627</v>
      </c>
      <c r="AV497" s="83">
        <f ca="1"/>
        <v>0.6658480484369953</v>
      </c>
      <c r="AY497" s="19" t="str">
        <f ca="1"/>
        <v>.</v>
      </c>
      <c r="AZ497" s="19" t="str">
        <f ca="1"/>
        <v>.</v>
      </c>
      <c r="BA497" s="19" t="str">
        <f ca="1"/>
        <v>.</v>
      </c>
      <c r="BB497" s="19">
        <f ca="1"/>
        <v>10.108019364981654</v>
      </c>
      <c r="BC497" s="19">
        <f ca="1"/>
        <v>10.834590991021663</v>
      </c>
      <c r="BD497" s="19" t="str">
        <f ca="1"/>
        <v>.</v>
      </c>
      <c r="BE497" s="19" t="str">
        <f ca="1"/>
        <v>.</v>
      </c>
      <c r="BF497" s="19">
        <f ca="1"/>
        <v>10.716591611711362</v>
      </c>
      <c r="BG497" s="19">
        <f ca="1"/>
        <v>15.271526872226573</v>
      </c>
      <c r="BH497" s="19">
        <f ca="1"/>
        <v>9.5717756378134879</v>
      </c>
      <c r="BI497" s="19">
        <f ca="1"/>
        <v>12.518340337824313</v>
      </c>
      <c r="BJ497" s="19">
        <f ca="1"/>
        <v>12.258586514171219</v>
      </c>
      <c r="BN497" s="83">
        <f ca="1"/>
        <v>0.43741343782721187</v>
      </c>
      <c r="BO497" s="83">
        <f ca="1"/>
        <v>0.92417586419065767</v>
      </c>
      <c r="BP497" s="83">
        <f ca="1"/>
        <v>0.15502352574904354</v>
      </c>
      <c r="BQ497" s="83">
        <f ca="1"/>
        <v>0.75482118199080772</v>
      </c>
      <c r="BR497" s="83">
        <f ca="1"/>
        <v>0.47885413777397789</v>
      </c>
      <c r="BS497" s="83">
        <f ca="1"/>
        <v>7.3800813897706652E-2</v>
      </c>
      <c r="BT497" s="83">
        <f ca="1"/>
        <v>0.34483797109870507</v>
      </c>
      <c r="BU497" s="83">
        <f ca="1"/>
        <v>0.97258320009927934</v>
      </c>
      <c r="BV497" s="83">
        <f ca="1"/>
        <v>2.7235920122742785E-2</v>
      </c>
      <c r="BW497" s="83">
        <f ca="1"/>
        <v>0.307347767366972</v>
      </c>
      <c r="BX497" s="83">
        <f ca="1"/>
        <v>0.66056316132100545</v>
      </c>
      <c r="BY497" s="83">
        <f ca="1"/>
        <v>0.14198876225434143</v>
      </c>
      <c r="CB497" s="19">
        <f ca="1"/>
        <v>3.9132922849412211</v>
      </c>
      <c r="CC497" s="19">
        <f ca="1"/>
        <v>9.4370520077207107</v>
      </c>
      <c r="CD497" s="19">
        <f ca="1"/>
        <v>4.345505588128221</v>
      </c>
      <c r="CE497" s="19" t="str">
        <f ca="1"/>
        <v>.</v>
      </c>
      <c r="CF497" s="19">
        <f ca="1"/>
        <v>6.9862760902056786</v>
      </c>
      <c r="CG497" s="19" t="str">
        <f ca="1"/>
        <v>.</v>
      </c>
      <c r="CH497" s="19">
        <f ca="1"/>
        <v>8.0242234904018197</v>
      </c>
      <c r="CI497" s="19">
        <f ca="1"/>
        <v>6.014062000718889</v>
      </c>
      <c r="CJ497" s="19" t="str">
        <f ca="1"/>
        <v>.</v>
      </c>
      <c r="CK497" s="19">
        <f ca="1"/>
        <v>12.212026022391704</v>
      </c>
      <c r="CL497" s="19">
        <f ca="1"/>
        <v>2.8199591622148308</v>
      </c>
      <c r="CM497" s="19">
        <f ca="1"/>
        <v>3.3058150359263365</v>
      </c>
      <c r="CQ497" s="83">
        <f ca="1"/>
        <v>0.52983529839390142</v>
      </c>
      <c r="CR497" s="83">
        <f ca="1"/>
        <v>0.77698029703819693</v>
      </c>
      <c r="CS497" s="83">
        <f ca="1"/>
        <v>7.0725960406493371E-2</v>
      </c>
      <c r="CT497" s="83">
        <f ca="1"/>
        <v>7.3087456101223136E-2</v>
      </c>
      <c r="CU497" s="83">
        <f ca="1"/>
        <v>7.2263276485042827E-2</v>
      </c>
      <c r="CV497" s="83">
        <f ca="1"/>
        <v>0.78023396081471286</v>
      </c>
      <c r="CW497" s="83">
        <f ca="1"/>
        <v>0.56999983540273425</v>
      </c>
      <c r="CX497" s="83">
        <f ca="1"/>
        <v>0.33020699998866454</v>
      </c>
      <c r="CY497" s="83">
        <f ca="1"/>
        <v>0.96103208989630162</v>
      </c>
      <c r="CZ497" s="83">
        <f ca="1"/>
        <v>2.6231517197161436E-2</v>
      </c>
      <c r="DA497" s="83">
        <f ca="1"/>
        <v>0.11929817411548638</v>
      </c>
      <c r="DB497" s="83">
        <f ca="1"/>
        <v>0.97417508719852597</v>
      </c>
      <c r="DE497" s="19">
        <f ca="1"/>
        <v>10.142088931553108</v>
      </c>
      <c r="DF497" s="19">
        <f ca="1"/>
        <v>4.8019566183004789</v>
      </c>
      <c r="DG497" s="19">
        <f ca="1"/>
        <v>3.7183851638921284</v>
      </c>
      <c r="DH497" s="19">
        <f ca="1"/>
        <v>1.9846536761490667</v>
      </c>
      <c r="DI497" s="19" t="str">
        <f ca="1"/>
        <v>.</v>
      </c>
      <c r="DJ497" s="19">
        <f ca="1"/>
        <v>5.5128058472148451</v>
      </c>
      <c r="DK497" s="19" t="str">
        <f ca="1"/>
        <v>.</v>
      </c>
      <c r="DL497" s="19" t="str">
        <f ca="1"/>
        <v>.</v>
      </c>
      <c r="DM497" s="19">
        <f ca="1"/>
        <v>6.6350323368565389</v>
      </c>
      <c r="DN497" s="19" t="str">
        <f ca="1"/>
        <v>.</v>
      </c>
      <c r="DO497" s="19" t="str">
        <f ca="1"/>
        <v>.</v>
      </c>
      <c r="DP497" s="19" t="str">
        <f ca="1"/>
        <v>.</v>
      </c>
    </row>
    <row r="498" spans="8:120" ht="24" customHeight="1" x14ac:dyDescent="0.2">
      <c r="H498" s="83">
        <f ca="1"/>
        <v>0.14484474424059157</v>
      </c>
      <c r="I498" s="83">
        <f ca="1"/>
        <v>0.10725104937520502</v>
      </c>
      <c r="J498" s="83">
        <f ca="1"/>
        <v>0.97759190881458302</v>
      </c>
      <c r="K498" s="83">
        <f ca="1"/>
        <v>0.36785598124643659</v>
      </c>
      <c r="L498" s="83">
        <f ca="1"/>
        <v>0.98122597102945397</v>
      </c>
      <c r="M498" s="83">
        <f ca="1"/>
        <v>0.52337198233764259</v>
      </c>
      <c r="N498" s="83">
        <f ca="1"/>
        <v>0.14037900375973011</v>
      </c>
      <c r="O498" s="83">
        <f ca="1"/>
        <v>0.93029096806997114</v>
      </c>
      <c r="P498" s="83">
        <f ca="1"/>
        <v>0.99554657092102405</v>
      </c>
      <c r="Q498" s="83">
        <f ca="1"/>
        <v>0.23623990628603209</v>
      </c>
      <c r="R498" s="83">
        <f ca="1"/>
        <v>0.92763404202965138</v>
      </c>
      <c r="S498" s="83">
        <f ca="1"/>
        <v>0.51196205733201761</v>
      </c>
      <c r="V498" s="19" t="str">
        <f ca="1"/>
        <v>.</v>
      </c>
      <c r="W498" s="19" t="str">
        <f ca="1"/>
        <v>.</v>
      </c>
      <c r="X498" s="19" t="str">
        <f ca="1"/>
        <v>.</v>
      </c>
      <c r="Y498" s="19" t="str">
        <f ca="1"/>
        <v>.</v>
      </c>
      <c r="Z498" s="19" t="str">
        <f ca="1"/>
        <v>.</v>
      </c>
      <c r="AA498" s="19">
        <f ca="1"/>
        <v>12.442308213810852</v>
      </c>
      <c r="AB498" s="19">
        <f ca="1"/>
        <v>4.4974371162257238</v>
      </c>
      <c r="AC498" s="19" t="str">
        <f ca="1"/>
        <v>.</v>
      </c>
      <c r="AD498" s="19" t="str">
        <f ca="1"/>
        <v>.</v>
      </c>
      <c r="AE498" s="19" t="str">
        <f ca="1"/>
        <v>.</v>
      </c>
      <c r="AF498" s="19" t="str">
        <f ca="1"/>
        <v>.</v>
      </c>
      <c r="AG498" s="19" t="str">
        <f ca="1"/>
        <v>.</v>
      </c>
      <c r="AK498" s="83">
        <f ca="1"/>
        <v>0.35264131249909703</v>
      </c>
      <c r="AL498" s="83">
        <f ca="1"/>
        <v>0.8437672680017605</v>
      </c>
      <c r="AM498" s="83">
        <f ca="1"/>
        <v>0.16635015056281954</v>
      </c>
      <c r="AN498" s="83">
        <f ca="1"/>
        <v>0.17969957992313357</v>
      </c>
      <c r="AO498" s="83">
        <f ca="1"/>
        <v>0.98032342697438501</v>
      </c>
      <c r="AP498" s="83">
        <f ca="1"/>
        <v>0.38248175955199137</v>
      </c>
      <c r="AQ498" s="83">
        <f ca="1"/>
        <v>0.46391316900891022</v>
      </c>
      <c r="AR498" s="83">
        <f ca="1"/>
        <v>0.6051506165981233</v>
      </c>
      <c r="AS498" s="83">
        <f ca="1"/>
        <v>0.93221797495287295</v>
      </c>
      <c r="AT498" s="83">
        <f ca="1"/>
        <v>0.20467135076942222</v>
      </c>
      <c r="AU498" s="83">
        <f ca="1"/>
        <v>0.27418485939322834</v>
      </c>
      <c r="AV498" s="83">
        <f ca="1"/>
        <v>0.44732749299934715</v>
      </c>
      <c r="AY498" s="19" t="str">
        <f ca="1"/>
        <v>.</v>
      </c>
      <c r="AZ498" s="19" t="str">
        <f ca="1"/>
        <v>.</v>
      </c>
      <c r="BA498" s="19" t="str">
        <f ca="1"/>
        <v>.</v>
      </c>
      <c r="BB498" s="19">
        <f ca="1"/>
        <v>9.5171303149810385</v>
      </c>
      <c r="BC498" s="19">
        <f ca="1"/>
        <v>8.7608827439535535</v>
      </c>
      <c r="BD498" s="19" t="str">
        <f ca="1"/>
        <v>.</v>
      </c>
      <c r="BE498" s="19" t="str">
        <f ca="1"/>
        <v>.</v>
      </c>
      <c r="BF498" s="19">
        <f ca="1"/>
        <v>6.2353818242175922</v>
      </c>
      <c r="BG498" s="19">
        <f ca="1"/>
        <v>11.382807482149133</v>
      </c>
      <c r="BH498" s="19">
        <f ca="1"/>
        <v>7.3020115828707883</v>
      </c>
      <c r="BI498" s="19">
        <f ca="1"/>
        <v>7.6211416846747735</v>
      </c>
      <c r="BJ498" s="19">
        <f ca="1"/>
        <v>10.270422802572103</v>
      </c>
      <c r="BN498" s="83">
        <f ca="1"/>
        <v>0.32807796852106241</v>
      </c>
      <c r="BO498" s="83">
        <f ca="1"/>
        <v>0.15909815650900683</v>
      </c>
      <c r="BP498" s="83">
        <f ca="1"/>
        <v>0.29768205557358463</v>
      </c>
      <c r="BQ498" s="83">
        <f ca="1"/>
        <v>4.6191862515847726E-2</v>
      </c>
      <c r="BR498" s="83">
        <f ca="1"/>
        <v>0.70636425907682687</v>
      </c>
      <c r="BS498" s="83">
        <f ca="1"/>
        <v>8.314543670923169E-2</v>
      </c>
      <c r="BT498" s="83">
        <f ca="1"/>
        <v>0.77623436151486325</v>
      </c>
      <c r="BU498" s="83">
        <f ca="1"/>
        <v>0.20982060718002238</v>
      </c>
      <c r="BV498" s="83">
        <f ca="1"/>
        <v>0.9192511969147672</v>
      </c>
      <c r="BW498" s="83">
        <f ca="1"/>
        <v>0.77304370100773045</v>
      </c>
      <c r="BX498" s="83">
        <f ca="1"/>
        <v>3.1536390059823338E-2</v>
      </c>
      <c r="BY498" s="83">
        <f ca="1"/>
        <v>0.89722428854893055</v>
      </c>
      <c r="CB498" s="19">
        <f ca="1"/>
        <v>3.1954581525428312</v>
      </c>
      <c r="CC498" s="19">
        <f ca="1"/>
        <v>9.8521932988195768</v>
      </c>
      <c r="CD498" s="19">
        <f ca="1"/>
        <v>10.194548529407463</v>
      </c>
      <c r="CE498" s="19" t="str">
        <f ca="1"/>
        <v>.</v>
      </c>
      <c r="CF498" s="19">
        <f ca="1"/>
        <v>3.6220613523845313</v>
      </c>
      <c r="CG498" s="19" t="str">
        <f ca="1"/>
        <v>.</v>
      </c>
      <c r="CH498" s="19">
        <f ca="1"/>
        <v>4.3667420582887386</v>
      </c>
      <c r="CI498" s="19">
        <f ca="1"/>
        <v>4.3372049358693658</v>
      </c>
      <c r="CJ498" s="19" t="str">
        <f ca="1"/>
        <v>.</v>
      </c>
      <c r="CK498" s="19">
        <f ca="1"/>
        <v>8.3621591739450665</v>
      </c>
      <c r="CL498" s="19">
        <f ca="1"/>
        <v>2.7921323663422641</v>
      </c>
      <c r="CM498" s="19">
        <f ca="1"/>
        <v>5.7752444371824332</v>
      </c>
      <c r="CQ498" s="83">
        <f ca="1"/>
        <v>0.30395597587375001</v>
      </c>
      <c r="CR498" s="83">
        <f ca="1"/>
        <v>0.86042059708466656</v>
      </c>
      <c r="CS498" s="83">
        <f ca="1"/>
        <v>7.6696017234372915E-2</v>
      </c>
      <c r="CT498" s="83">
        <f ca="1"/>
        <v>0.34532357400824099</v>
      </c>
      <c r="CU498" s="83">
        <f ca="1"/>
        <v>0.65876730977752107</v>
      </c>
      <c r="CV498" s="83">
        <f ca="1"/>
        <v>0.94175107263600499</v>
      </c>
      <c r="CW498" s="83">
        <f ca="1"/>
        <v>4.6787188026412574E-2</v>
      </c>
      <c r="CX498" s="83">
        <f ca="1"/>
        <v>0.379839386506168</v>
      </c>
      <c r="CY498" s="83">
        <f ca="1"/>
        <v>0.896558263276102</v>
      </c>
      <c r="CZ498" s="83">
        <f ca="1"/>
        <v>0.82851343396131538</v>
      </c>
      <c r="DA498" s="83">
        <f ca="1"/>
        <v>0.24714699554960151</v>
      </c>
      <c r="DB498" s="83">
        <f ca="1"/>
        <v>0.35104474739284175</v>
      </c>
      <c r="DE498" s="19">
        <f ca="1"/>
        <v>13.702022647508532</v>
      </c>
      <c r="DF498" s="19">
        <f ca="1"/>
        <v>3.8725016699540333</v>
      </c>
      <c r="DG498" s="19">
        <f ca="1"/>
        <v>4.634197610112504</v>
      </c>
      <c r="DH498" s="19">
        <f ca="1"/>
        <v>5.5818283123542933</v>
      </c>
      <c r="DI498" s="19" t="str">
        <f ca="1"/>
        <v>.</v>
      </c>
      <c r="DJ498" s="19">
        <f ca="1"/>
        <v>6.1698496739422932</v>
      </c>
      <c r="DK498" s="19" t="str">
        <f ca="1"/>
        <v>.</v>
      </c>
      <c r="DL498" s="19" t="str">
        <f ca="1"/>
        <v>.</v>
      </c>
      <c r="DM498" s="19">
        <f ca="1"/>
        <v>11.223520290033274</v>
      </c>
      <c r="DN498" s="19" t="str">
        <f ca="1"/>
        <v>.</v>
      </c>
      <c r="DO498" s="19" t="str">
        <f ca="1"/>
        <v>.</v>
      </c>
      <c r="DP498" s="19" t="str">
        <f ca="1"/>
        <v>.</v>
      </c>
    </row>
    <row r="499" spans="8:120" ht="24" customHeight="1" x14ac:dyDescent="0.2">
      <c r="H499" s="83">
        <f ca="1"/>
        <v>0.7871913195635214</v>
      </c>
      <c r="I499" s="83">
        <f ca="1"/>
        <v>0.74181481069612443</v>
      </c>
      <c r="J499" s="83">
        <f ca="1"/>
        <v>0.796416352842231</v>
      </c>
      <c r="K499" s="83">
        <f ca="1"/>
        <v>0.66207304016579371</v>
      </c>
      <c r="L499" s="83">
        <f ca="1"/>
        <v>0.56202412620783715</v>
      </c>
      <c r="M499" s="83">
        <f ca="1"/>
        <v>0.69451173262218746</v>
      </c>
      <c r="N499" s="83">
        <f ca="1"/>
        <v>0.23737086572260457</v>
      </c>
      <c r="O499" s="83">
        <f ca="1"/>
        <v>0.96343559759645103</v>
      </c>
      <c r="P499" s="83">
        <f ca="1"/>
        <v>0.49969405003812084</v>
      </c>
      <c r="Q499" s="83">
        <f ca="1"/>
        <v>0.36899841396766941</v>
      </c>
      <c r="R499" s="83">
        <f ca="1"/>
        <v>0.45344446575323438</v>
      </c>
      <c r="S499" s="83">
        <f ca="1"/>
        <v>0.42314641869920644</v>
      </c>
      <c r="V499" s="19" t="str">
        <f ca="1"/>
        <v>.</v>
      </c>
      <c r="W499" s="19" t="str">
        <f ca="1"/>
        <v>.</v>
      </c>
      <c r="X499" s="19" t="str">
        <f ca="1"/>
        <v>.</v>
      </c>
      <c r="Y499" s="19" t="str">
        <f ca="1"/>
        <v>.</v>
      </c>
      <c r="Z499" s="19" t="str">
        <f ca="1"/>
        <v>.</v>
      </c>
      <c r="AA499" s="19">
        <f ca="1"/>
        <v>17.041544664350319</v>
      </c>
      <c r="AB499" s="19">
        <f ca="1"/>
        <v>5.8559217360994928</v>
      </c>
      <c r="AC499" s="19" t="str">
        <f ca="1"/>
        <v>.</v>
      </c>
      <c r="AD499" s="19" t="str">
        <f ca="1"/>
        <v>.</v>
      </c>
      <c r="AE499" s="19" t="str">
        <f ca="1"/>
        <v>.</v>
      </c>
      <c r="AF499" s="19" t="str">
        <f ca="1"/>
        <v>.</v>
      </c>
      <c r="AG499" s="19" t="str">
        <f ca="1"/>
        <v>.</v>
      </c>
      <c r="AK499" s="83">
        <f ca="1"/>
        <v>0.92625944567532681</v>
      </c>
      <c r="AL499" s="83">
        <f ca="1"/>
        <v>0.27442128665679721</v>
      </c>
      <c r="AM499" s="83">
        <f ca="1"/>
        <v>0.2842038756001033</v>
      </c>
      <c r="AN499" s="83">
        <f ca="1"/>
        <v>3.1877267715312962E-2</v>
      </c>
      <c r="AO499" s="83">
        <f ca="1"/>
        <v>0.90446512672038604</v>
      </c>
      <c r="AP499" s="83">
        <f ca="1"/>
        <v>0.58575904617387908</v>
      </c>
      <c r="AQ499" s="83">
        <f ca="1"/>
        <v>0.38152906840141254</v>
      </c>
      <c r="AR499" s="83">
        <f ca="1"/>
        <v>0.8376662000575803</v>
      </c>
      <c r="AS499" s="83">
        <f ca="1"/>
        <v>0.14584329068697688</v>
      </c>
      <c r="AT499" s="83">
        <f ca="1"/>
        <v>0.21589159258551027</v>
      </c>
      <c r="AU499" s="83">
        <f ca="1"/>
        <v>0.68187329202253122</v>
      </c>
      <c r="AV499" s="83">
        <f ca="1"/>
        <v>0.46384948149708172</v>
      </c>
      <c r="AY499" s="19" t="str">
        <f ca="1"/>
        <v>.</v>
      </c>
      <c r="AZ499" s="19" t="str">
        <f ca="1"/>
        <v>.</v>
      </c>
      <c r="BA499" s="19" t="str">
        <f ca="1"/>
        <v>.</v>
      </c>
      <c r="BB499" s="19">
        <f ca="1"/>
        <v>7.5687229851020055</v>
      </c>
      <c r="BC499" s="19">
        <f ca="1"/>
        <v>5.5333256852641233</v>
      </c>
      <c r="BD499" s="19" t="str">
        <f ca="1"/>
        <v>.</v>
      </c>
      <c r="BE499" s="19" t="str">
        <f ca="1"/>
        <v>.</v>
      </c>
      <c r="BF499" s="19">
        <f ca="1"/>
        <v>4.6850788594582351</v>
      </c>
      <c r="BG499" s="19">
        <f ca="1"/>
        <v>11.576347722644137</v>
      </c>
      <c r="BH499" s="19">
        <f ca="1"/>
        <v>3.4197571753592726</v>
      </c>
      <c r="BI499" s="19">
        <f ca="1"/>
        <v>5.8947424117954039</v>
      </c>
      <c r="BJ499" s="19">
        <f ca="1"/>
        <v>9.0122206008286589</v>
      </c>
      <c r="BN499" s="83">
        <f ca="1"/>
        <v>0.58078094581224082</v>
      </c>
      <c r="BO499" s="83">
        <f ca="1"/>
        <v>0.1271997413425372</v>
      </c>
      <c r="BP499" s="83">
        <f ca="1"/>
        <v>0.72672104624495515</v>
      </c>
      <c r="BQ499" s="83">
        <f ca="1"/>
        <v>0.91399651328127041</v>
      </c>
      <c r="BR499" s="83">
        <f ca="1"/>
        <v>0.67529975401490949</v>
      </c>
      <c r="BS499" s="83">
        <f ca="1"/>
        <v>0.30187540933497226</v>
      </c>
      <c r="BT499" s="83">
        <f ca="1"/>
        <v>0.83723127296967714</v>
      </c>
      <c r="BU499" s="83">
        <f ca="1"/>
        <v>0.57883584462827398</v>
      </c>
      <c r="BV499" s="83">
        <f ca="1"/>
        <v>0.16364056577792296</v>
      </c>
      <c r="BW499" s="83">
        <f ca="1"/>
        <v>0.98733840647479187</v>
      </c>
      <c r="BX499" s="83">
        <f ca="1"/>
        <v>0.46219822823056012</v>
      </c>
      <c r="BY499" s="83">
        <f ca="1"/>
        <v>0.38210472637600978</v>
      </c>
      <c r="CB499" s="19">
        <f ca="1"/>
        <v>5.2513191903809222</v>
      </c>
      <c r="CC499" s="19">
        <f ca="1"/>
        <v>12.711416006636973</v>
      </c>
      <c r="CD499" s="19">
        <f ca="1"/>
        <v>12.108554744597058</v>
      </c>
      <c r="CE499" s="19" t="str">
        <f ca="1"/>
        <v>.</v>
      </c>
      <c r="CF499" s="19">
        <f ca="1"/>
        <v>6.8097944671636306</v>
      </c>
      <c r="CG499" s="19" t="str">
        <f ca="1"/>
        <v>.</v>
      </c>
      <c r="CH499" s="19">
        <f ca="1"/>
        <v>8.1406899554579422</v>
      </c>
      <c r="CI499" s="19">
        <f ca="1"/>
        <v>8.4137593353958025</v>
      </c>
      <c r="CJ499" s="19" t="str">
        <f ca="1"/>
        <v>.</v>
      </c>
      <c r="CK499" s="19">
        <f ca="1"/>
        <v>14.597113092114199</v>
      </c>
      <c r="CL499" s="19">
        <f ca="1"/>
        <v>5.3690580814038125</v>
      </c>
      <c r="CM499" s="19">
        <f ca="1"/>
        <v>7.2999117268804863</v>
      </c>
      <c r="CQ499" s="83">
        <f ca="1"/>
        <v>0.39721230902227189</v>
      </c>
      <c r="CR499" s="83">
        <f ca="1"/>
        <v>0.55423287662872189</v>
      </c>
      <c r="CS499" s="83">
        <f ca="1"/>
        <v>7.519056466495333E-2</v>
      </c>
      <c r="CT499" s="83">
        <f ca="1"/>
        <v>0.51487754577751876</v>
      </c>
      <c r="CU499" s="83">
        <f ca="1"/>
        <v>0.58165093119806355</v>
      </c>
      <c r="CV499" s="83">
        <f ca="1"/>
        <v>0.64303235780638146</v>
      </c>
      <c r="CW499" s="83">
        <f ca="1"/>
        <v>0.12359931643916955</v>
      </c>
      <c r="CX499" s="83">
        <f ca="1"/>
        <v>0.45868439650076054</v>
      </c>
      <c r="CY499" s="83">
        <f ca="1"/>
        <v>0.48073829340690954</v>
      </c>
      <c r="CZ499" s="83">
        <f ca="1"/>
        <v>1.0387773284406432E-2</v>
      </c>
      <c r="DA499" s="83">
        <f ca="1"/>
        <v>0.1100838707725309</v>
      </c>
      <c r="DB499" s="83">
        <f ca="1"/>
        <v>0.93486482581188968</v>
      </c>
      <c r="DE499" s="19">
        <f ca="1"/>
        <v>6.9577349235936525</v>
      </c>
      <c r="DF499" s="19">
        <f ca="1"/>
        <v>2.9133090645486885</v>
      </c>
      <c r="DG499" s="19">
        <f ca="1"/>
        <v>2.7697096323521473</v>
      </c>
      <c r="DH499" s="19">
        <f ca="1"/>
        <v>2.1014432834458012</v>
      </c>
      <c r="DI499" s="19" t="str">
        <f ca="1"/>
        <v>.</v>
      </c>
      <c r="DJ499" s="19">
        <f ca="1"/>
        <v>3.188744911306109</v>
      </c>
      <c r="DK499" s="19" t="str">
        <f ca="1"/>
        <v>.</v>
      </c>
      <c r="DL499" s="19" t="str">
        <f ca="1"/>
        <v>.</v>
      </c>
      <c r="DM499" s="19">
        <f ca="1"/>
        <v>4.8498050257064884</v>
      </c>
      <c r="DN499" s="19" t="str">
        <f ca="1"/>
        <v>.</v>
      </c>
      <c r="DO499" s="19" t="str">
        <f ca="1"/>
        <v>.</v>
      </c>
      <c r="DP499" s="19" t="str">
        <f ca="1"/>
        <v>.</v>
      </c>
    </row>
    <row r="500" spans="8:120" ht="24" customHeight="1" x14ac:dyDescent="0.2">
      <c r="H500" s="83">
        <f ca="1"/>
        <v>5.2805914605240423E-2</v>
      </c>
      <c r="I500" s="83">
        <f ca="1"/>
        <v>0.95659580155952795</v>
      </c>
      <c r="J500" s="83">
        <f ca="1"/>
        <v>0.98385992928818866</v>
      </c>
      <c r="K500" s="83">
        <f ca="1"/>
        <v>0.69398881125945922</v>
      </c>
      <c r="L500" s="83">
        <f ca="1"/>
        <v>0.92153525134425962</v>
      </c>
      <c r="M500" s="83">
        <f ca="1"/>
        <v>0.87924526742442777</v>
      </c>
      <c r="N500" s="83">
        <f ca="1"/>
        <v>0.20609984758131739</v>
      </c>
      <c r="O500" s="83">
        <f ca="1"/>
        <v>0.37367418627957316</v>
      </c>
      <c r="P500" s="83">
        <f ca="1"/>
        <v>0.63451132792634635</v>
      </c>
      <c r="Q500" s="83">
        <f ca="1"/>
        <v>0.10435464932879079</v>
      </c>
      <c r="R500" s="83">
        <f ca="1"/>
        <v>0.31235952543583068</v>
      </c>
      <c r="S500" s="83">
        <f ca="1"/>
        <v>0.894512178626794</v>
      </c>
      <c r="V500" s="20" t="str">
        <f ca="1"/>
        <v>.</v>
      </c>
      <c r="W500" s="20" t="str">
        <f ca="1"/>
        <v>.</v>
      </c>
      <c r="X500" s="20" t="str">
        <f ca="1"/>
        <v>.</v>
      </c>
      <c r="Y500" s="20" t="str">
        <f ca="1"/>
        <v>.</v>
      </c>
      <c r="Z500" s="20" t="str">
        <f ca="1"/>
        <v>.</v>
      </c>
      <c r="AA500" s="20">
        <f ca="1"/>
        <v>9.3937005551507973</v>
      </c>
      <c r="AB500" s="20">
        <f ca="1"/>
        <v>3.5023222255848392</v>
      </c>
      <c r="AC500" s="20" t="str">
        <f ca="1"/>
        <v>.</v>
      </c>
      <c r="AD500" s="20" t="str">
        <f ca="1"/>
        <v>.</v>
      </c>
      <c r="AE500" s="20" t="str">
        <f ca="1"/>
        <v>.</v>
      </c>
      <c r="AF500" s="20" t="str">
        <f ca="1"/>
        <v>.</v>
      </c>
      <c r="AG500" s="20" t="str">
        <f ca="1"/>
        <v>.</v>
      </c>
      <c r="AK500" s="83">
        <f ca="1"/>
        <v>0.16648895245015494</v>
      </c>
      <c r="AL500" s="83">
        <f ca="1"/>
        <v>0.30548852653124903</v>
      </c>
      <c r="AM500" s="83">
        <f ca="1"/>
        <v>0.86066843869459242</v>
      </c>
      <c r="AN500" s="83">
        <f ca="1"/>
        <v>0.80686046809301493</v>
      </c>
      <c r="AO500" s="83">
        <f ca="1"/>
        <v>0.94651377920101964</v>
      </c>
      <c r="AP500" s="83">
        <f ca="1"/>
        <v>0.5149913663559762</v>
      </c>
      <c r="AQ500" s="83">
        <f ca="1"/>
        <v>0.41860195106357989</v>
      </c>
      <c r="AR500" s="83">
        <f ca="1"/>
        <v>0.29315386131952459</v>
      </c>
      <c r="AS500" s="83">
        <f ca="1"/>
        <v>0.72228471562770613</v>
      </c>
      <c r="AT500" s="83">
        <f ca="1"/>
        <v>0.32815150037894658</v>
      </c>
      <c r="AU500" s="83">
        <f ca="1"/>
        <v>0.25745655125718492</v>
      </c>
      <c r="AV500" s="83">
        <f ca="1"/>
        <v>0.12806886134063156</v>
      </c>
      <c r="AY500" s="20" t="str">
        <f ca="1"/>
        <v>.</v>
      </c>
      <c r="AZ500" s="20" t="str">
        <f ca="1"/>
        <v>.</v>
      </c>
      <c r="BA500" s="20" t="str">
        <f ca="1"/>
        <v>.</v>
      </c>
      <c r="BB500" s="20">
        <f ca="1"/>
        <v>6.9185641896638232</v>
      </c>
      <c r="BC500" s="20">
        <f ca="1"/>
        <v>4.8573842134839245</v>
      </c>
      <c r="BD500" s="20" t="str">
        <f ca="1"/>
        <v>.</v>
      </c>
      <c r="BE500" s="20" t="str">
        <f ca="1"/>
        <v>.</v>
      </c>
      <c r="BF500" s="20">
        <f ca="1"/>
        <v>5.3206625958427889</v>
      </c>
      <c r="BG500" s="20">
        <f ca="1"/>
        <v>8.5960660229157444</v>
      </c>
      <c r="BH500" s="20">
        <f ca="1"/>
        <v>4.1234197806764596</v>
      </c>
      <c r="BI500" s="20">
        <f ca="1"/>
        <v>5.5886368776537489</v>
      </c>
      <c r="BJ500" s="20">
        <f ca="1"/>
        <v>6.9230342401315923</v>
      </c>
      <c r="BN500" s="83">
        <f ca="1"/>
        <v>0.17621434084018128</v>
      </c>
      <c r="BO500" s="83">
        <f ca="1"/>
        <v>0.36309879790641575</v>
      </c>
      <c r="BP500" s="83">
        <f ca="1"/>
        <v>0.29239310945068064</v>
      </c>
      <c r="BQ500" s="83">
        <f ca="1"/>
        <v>0.26301140483609387</v>
      </c>
      <c r="BR500" s="83">
        <f ca="1"/>
        <v>0.76857153843484527</v>
      </c>
      <c r="BS500" s="83">
        <f ca="1"/>
        <v>0.50981282143268003</v>
      </c>
      <c r="BT500" s="83">
        <f ca="1"/>
        <v>0.54795112470584351</v>
      </c>
      <c r="BU500" s="83">
        <f ca="1"/>
        <v>0.33097699793272373</v>
      </c>
      <c r="BV500" s="83">
        <f ca="1"/>
        <v>0.3658528387202491</v>
      </c>
      <c r="BW500" s="83">
        <f ca="1"/>
        <v>0.75971328389415338</v>
      </c>
      <c r="BX500" s="83">
        <f ca="1"/>
        <v>0.92792181718468369</v>
      </c>
      <c r="BY500" s="83">
        <f ca="1"/>
        <v>0.49814748960829203</v>
      </c>
      <c r="CB500" s="20">
        <f ca="1"/>
        <v>5.7546109318846907</v>
      </c>
      <c r="CC500" s="20">
        <f ca="1"/>
        <v>9.0530735741153112</v>
      </c>
      <c r="CD500" s="20">
        <f ca="1"/>
        <v>8.5073642255305568</v>
      </c>
      <c r="CE500" s="20" t="str">
        <f ca="1"/>
        <v>.</v>
      </c>
      <c r="CF500" s="20">
        <f ca="1"/>
        <v>6.4229682478326167</v>
      </c>
      <c r="CG500" s="20" t="str">
        <f ca="1"/>
        <v>.</v>
      </c>
      <c r="CH500" s="20">
        <f ca="1"/>
        <v>5.9262727747384449</v>
      </c>
      <c r="CI500" s="20">
        <f ca="1"/>
        <v>6.4852756332822956</v>
      </c>
      <c r="CJ500" s="20" t="str">
        <f ca="1"/>
        <v>.</v>
      </c>
      <c r="CK500" s="20">
        <f ca="1"/>
        <v>10.428948999962174</v>
      </c>
      <c r="CL500" s="20">
        <f ca="1"/>
        <v>4.197144326926237</v>
      </c>
      <c r="CM500" s="20">
        <f ca="1"/>
        <v>5.4657122222623462</v>
      </c>
      <c r="CQ500" s="83">
        <f ca="1"/>
        <v>0.10992470091627471</v>
      </c>
      <c r="CR500" s="83">
        <f ca="1"/>
        <v>0.98668987200447589</v>
      </c>
      <c r="CS500" s="83">
        <f ca="1"/>
        <v>0.17743258836685993</v>
      </c>
      <c r="CT500" s="83">
        <f ca="1"/>
        <v>0.31905765971171096</v>
      </c>
      <c r="CU500" s="83">
        <f ca="1"/>
        <v>0.66298366884776083</v>
      </c>
      <c r="CV500" s="83">
        <f ca="1"/>
        <v>0.13324289588197069</v>
      </c>
      <c r="CW500" s="83">
        <f ca="1"/>
        <v>0.25635438486094686</v>
      </c>
      <c r="CX500" s="83">
        <f ca="1"/>
        <v>0.15311322063502208</v>
      </c>
      <c r="CY500" s="83">
        <f ca="1"/>
        <v>0.55543749713786261</v>
      </c>
      <c r="CZ500" s="83">
        <f ca="1"/>
        <v>0.80777327618476713</v>
      </c>
      <c r="DA500" s="83">
        <f ca="1"/>
        <v>0.68327899958984828</v>
      </c>
      <c r="DB500" s="83">
        <f ca="1"/>
        <v>0.11023117057092779</v>
      </c>
      <c r="DE500" s="20">
        <f ca="1"/>
        <v>11.143615745700959</v>
      </c>
      <c r="DF500" s="20">
        <f ca="1"/>
        <v>3.2777703179040043</v>
      </c>
      <c r="DG500" s="20">
        <f ca="1"/>
        <v>4.209202182880138</v>
      </c>
      <c r="DH500" s="20">
        <f ca="1"/>
        <v>5.5923692238398832</v>
      </c>
      <c r="DI500" s="20" t="str">
        <f ca="1"/>
        <v>.</v>
      </c>
      <c r="DJ500" s="20">
        <f ca="1"/>
        <v>5.5957785720284079</v>
      </c>
      <c r="DK500" s="20" t="str">
        <f ca="1"/>
        <v>.</v>
      </c>
      <c r="DL500" s="20" t="str">
        <f ca="1"/>
        <v>.</v>
      </c>
      <c r="DM500" s="20">
        <f ca="1"/>
        <v>9.3589544168410512</v>
      </c>
      <c r="DN500" s="20" t="str">
        <f ca="1"/>
        <v>.</v>
      </c>
      <c r="DO500" s="20" t="str">
        <f ca="1"/>
        <v>.</v>
      </c>
      <c r="DP500" s="20" t="str">
        <f ca="1"/>
        <v>.</v>
      </c>
    </row>
    <row r="503" spans="8:120" ht="24" customHeight="1" x14ac:dyDescent="0.25">
      <c r="V503" s="97">
        <f>V449</f>
        <v>1</v>
      </c>
      <c r="AY503" s="97">
        <f>AY449</f>
        <v>2</v>
      </c>
      <c r="CB503" s="97">
        <f>CB449</f>
        <v>3</v>
      </c>
      <c r="DE503" s="97">
        <f>DE449</f>
        <v>4</v>
      </c>
    </row>
    <row r="504" spans="8:120" ht="24" customHeight="1" x14ac:dyDescent="0.2">
      <c r="V504" s="98" cm="1">
        <f t="array" aca="1" ref="V504:AG504" ca="1">_xlfn.CHOOSEROWS($V426:$AG429,V503)</f>
        <v>5.7451890137812925E-3</v>
      </c>
      <c r="W504" s="99">
        <f ca="1"/>
        <v>1.0682574110710125E-3</v>
      </c>
      <c r="X504" s="99">
        <f ca="1"/>
        <v>2.3890500402801566E-3</v>
      </c>
      <c r="Y504" s="99">
        <f ca="1"/>
        <v>3.7011117824820611E-2</v>
      </c>
      <c r="Z504" s="99">
        <f ca="1"/>
        <v>5.3264608606651859E-2</v>
      </c>
      <c r="AA504" s="99">
        <f ca="1"/>
        <v>2.2278579520430275E-3</v>
      </c>
      <c r="AB504" s="99">
        <f ca="1"/>
        <v>0.1808747560810402</v>
      </c>
      <c r="AC504" s="99">
        <f ca="1"/>
        <v>5.4105598049188006E-2</v>
      </c>
      <c r="AD504" s="99">
        <f ca="1"/>
        <v>9.6326695255877692E-4</v>
      </c>
      <c r="AE504" s="99">
        <f ca="1"/>
        <v>1.3827460425643775E-2</v>
      </c>
      <c r="AF504" s="99">
        <f ca="1"/>
        <v>4.0256498493063869E-2</v>
      </c>
      <c r="AG504" s="100">
        <f ca="1"/>
        <v>4.4167447330824309E-3</v>
      </c>
      <c r="AY504" s="98" cm="1">
        <f t="array" aca="1" ref="AY504:BJ504" ca="1">_xlfn.CHOOSEROWS($V426:$AG429,AY503)</f>
        <v>2.1656663484595273E-2</v>
      </c>
      <c r="AZ504" s="99">
        <f ca="1"/>
        <v>0.11158817998837485</v>
      </c>
      <c r="BA504" s="99">
        <f ca="1"/>
        <v>3.3031281720969112E-3</v>
      </c>
      <c r="BB504" s="99">
        <f ca="1"/>
        <v>1.723214871051713E-2</v>
      </c>
      <c r="BC504" s="99">
        <f ca="1"/>
        <v>6.3389829395998881E-2</v>
      </c>
      <c r="BD504" s="99">
        <f ca="1"/>
        <v>0.60323868600743491</v>
      </c>
      <c r="BE504" s="99">
        <f ca="1"/>
        <v>0.63269039096187407</v>
      </c>
      <c r="BF504" s="99">
        <f ca="1"/>
        <v>3.2202974591715519E-2</v>
      </c>
      <c r="BG504" s="99">
        <f ca="1"/>
        <v>6.9111443633286895E-5</v>
      </c>
      <c r="BH504" s="99">
        <f ca="1"/>
        <v>0.42497693768040257</v>
      </c>
      <c r="BI504" s="99">
        <f ca="1"/>
        <v>4.8793445548185096E-3</v>
      </c>
      <c r="BJ504" s="100">
        <f ca="1"/>
        <v>3.5660002178287582E-3</v>
      </c>
      <c r="CB504" s="98" cm="1">
        <f t="array" aca="1" ref="CB504:CM504" ca="1">_xlfn.CHOOSEROWS($V426:$AG429,CB503)</f>
        <v>0.94406777209641413</v>
      </c>
      <c r="CC504" s="99">
        <f ca="1"/>
        <v>0.14459342873812298</v>
      </c>
      <c r="CD504" s="99">
        <f ca="1"/>
        <v>0.9809745569086723</v>
      </c>
      <c r="CE504" s="99">
        <f ca="1"/>
        <v>0.92365327160639887</v>
      </c>
      <c r="CF504" s="99">
        <f ca="1"/>
        <v>0.88218330999547589</v>
      </c>
      <c r="CG504" s="99">
        <f ca="1"/>
        <v>0.39131316387785164</v>
      </c>
      <c r="CH504" s="99">
        <f ca="1"/>
        <v>0.18533237004841985</v>
      </c>
      <c r="CI504" s="99">
        <f ca="1"/>
        <v>0.91289450821923179</v>
      </c>
      <c r="CJ504" s="99">
        <f ca="1"/>
        <v>0.99871890783105011</v>
      </c>
      <c r="CK504" s="99">
        <f ca="1"/>
        <v>0.56101911711418306</v>
      </c>
      <c r="CL504" s="99">
        <f ca="1"/>
        <v>0.95422801353717202</v>
      </c>
      <c r="CM504" s="100">
        <f ca="1"/>
        <v>0.99089792419026634</v>
      </c>
      <c r="DE504" s="98" cm="1">
        <f t="array" aca="1" ref="DE504:DP504" ca="1">_xlfn.CHOOSEROWS($V426:$AG429,DE503)</f>
        <v>2.8530375405209248E-2</v>
      </c>
      <c r="DF504" s="99">
        <f ca="1"/>
        <v>0.74275013386243127</v>
      </c>
      <c r="DG504" s="99">
        <f ca="1"/>
        <v>1.3333264878950583E-2</v>
      </c>
      <c r="DH504" s="99">
        <f ca="1"/>
        <v>2.2103461858263451E-2</v>
      </c>
      <c r="DI504" s="99">
        <f ca="1"/>
        <v>1.1622520018732872E-3</v>
      </c>
      <c r="DJ504" s="99">
        <f ca="1"/>
        <v>3.2202921626704171E-3</v>
      </c>
      <c r="DK504" s="99">
        <f ca="1"/>
        <v>1.1024829086660065E-3</v>
      </c>
      <c r="DL504" s="99">
        <f ca="1"/>
        <v>7.9691913986466736E-4</v>
      </c>
      <c r="DM504" s="99">
        <f ca="1"/>
        <v>2.4871377275779169E-4</v>
      </c>
      <c r="DN504" s="99">
        <f ca="1"/>
        <v>1.7648477977046361E-4</v>
      </c>
      <c r="DO504" s="99">
        <f ca="1"/>
        <v>6.3614341494577906E-4</v>
      </c>
      <c r="DP504" s="100">
        <f ca="1"/>
        <v>1.1193308588223877E-3</v>
      </c>
    </row>
    <row r="506" spans="8:120" ht="24" customHeight="1" x14ac:dyDescent="0.2">
      <c r="V506" s="18" t="str" cm="1">
        <f t="array" aca="1" ref="V506:AG513" ca="1">_xlfn.LET(_xlpm.z,_xlfn.ANCHORARRAY( V493)*_xlfn.ANCHORARRAY(V504), IF(ISNUMBER(_xlpm.z), _xlpm.z, "."))</f>
        <v>.</v>
      </c>
      <c r="W506" s="18" t="str">
        <f ca="1"/>
        <v>.</v>
      </c>
      <c r="X506" s="18" t="str">
        <f ca="1"/>
        <v>.</v>
      </c>
      <c r="Y506" s="18" t="str">
        <f ca="1"/>
        <v>.</v>
      </c>
      <c r="Z506" s="18" t="str">
        <f ca="1"/>
        <v>.</v>
      </c>
      <c r="AA506" s="18">
        <f ca="1"/>
        <v>3.9205491264737075E-2</v>
      </c>
      <c r="AB506" s="18">
        <f ca="1"/>
        <v>1.5045878585900427</v>
      </c>
      <c r="AC506" s="18" t="str">
        <f ca="1"/>
        <v>.</v>
      </c>
      <c r="AD506" s="18" t="str">
        <f ca="1"/>
        <v>.</v>
      </c>
      <c r="AE506" s="18" t="str">
        <f ca="1"/>
        <v>.</v>
      </c>
      <c r="AF506" s="18" t="str">
        <f ca="1"/>
        <v>.</v>
      </c>
      <c r="AG506" s="18" t="str">
        <f ca="1"/>
        <v>.</v>
      </c>
      <c r="AY506" s="18" t="str" cm="1">
        <f t="array" aca="1" ref="AY506:BJ513" ca="1">_xlfn.LET(_xlpm.z,_xlfn.ANCHORARRAY( AY493)*_xlfn.ANCHORARRAY(AY504), IF(ISNUMBER(_xlpm.z), _xlpm.z, "."))</f>
        <v>.</v>
      </c>
      <c r="AZ506" s="18" t="str">
        <f ca="1"/>
        <v>.</v>
      </c>
      <c r="BA506" s="18" t="str">
        <f ca="1"/>
        <v>.</v>
      </c>
      <c r="BB506" s="18">
        <f ca="1"/>
        <v>0.11482656520461955</v>
      </c>
      <c r="BC506" s="18">
        <f ca="1"/>
        <v>0.22776422783289277</v>
      </c>
      <c r="BD506" s="18" t="str">
        <f ca="1"/>
        <v>.</v>
      </c>
      <c r="BE506" s="18" t="str">
        <f ca="1"/>
        <v>.</v>
      </c>
      <c r="BF506" s="18">
        <f ca="1"/>
        <v>0.17885107035520686</v>
      </c>
      <c r="BG506" s="18">
        <f ca="1"/>
        <v>7.0927029485582337E-4</v>
      </c>
      <c r="BH506" s="18">
        <f ca="1"/>
        <v>1.0784173210926478</v>
      </c>
      <c r="BI506" s="18">
        <f ca="1"/>
        <v>2.5887551309156012E-2</v>
      </c>
      <c r="BJ506" s="18">
        <f ca="1"/>
        <v>2.1382682612576285E-2</v>
      </c>
      <c r="CB506" s="18" cm="1">
        <f t="array" aca="1" ref="CB506:CM513" ca="1">_xlfn.LET(_xlpm.z,_xlfn.ANCHORARRAY( CB493)*_xlfn.ANCHORARRAY(CB504), IF(ISNUMBER(_xlpm.z), _xlpm.z, "."))</f>
        <v>8.4790613810405855</v>
      </c>
      <c r="CC506" s="18">
        <f ca="1"/>
        <v>1.5962792256463574</v>
      </c>
      <c r="CD506" s="18">
        <f ca="1"/>
        <v>9.1789889535755815</v>
      </c>
      <c r="CE506" s="18" t="str">
        <f ca="1"/>
        <v>.</v>
      </c>
      <c r="CF506" s="18">
        <f ca="1"/>
        <v>8.0017895277524378</v>
      </c>
      <c r="CG506" s="18" t="str">
        <f ca="1"/>
        <v>.</v>
      </c>
      <c r="CH506" s="18">
        <f ca="1"/>
        <v>1.5323335174543107</v>
      </c>
      <c r="CI506" s="18">
        <f ca="1"/>
        <v>8.8609102366502235</v>
      </c>
      <c r="CJ506" s="18" t="str">
        <f ca="1"/>
        <v>.</v>
      </c>
      <c r="CK506" s="18">
        <f ca="1"/>
        <v>7.7475235592516123</v>
      </c>
      <c r="CL506" s="18">
        <f ca="1"/>
        <v>6.0948417854367865</v>
      </c>
      <c r="CM506" s="18">
        <f ca="1"/>
        <v>6.8851321232892264</v>
      </c>
      <c r="DE506" s="18" cm="1">
        <f t="array" aca="1" ref="DE506:DP513" ca="1">_xlfn.LET(_xlpm.z,_xlfn.ANCHORARRAY( DE493)*_xlfn.ANCHORARRAY(DE504), IF(ISNUMBER(_xlpm.z), _xlpm.z, "."))</f>
        <v>0.34282747993747315</v>
      </c>
      <c r="DF506" s="18">
        <f ca="1"/>
        <v>3.3011886261812284</v>
      </c>
      <c r="DG506" s="18">
        <f ca="1"/>
        <v>7.9174068589886126E-2</v>
      </c>
      <c r="DH506" s="18">
        <f ca="1"/>
        <v>0.12261466861602072</v>
      </c>
      <c r="DI506" s="18" t="str">
        <f ca="1"/>
        <v>.</v>
      </c>
      <c r="DJ506" s="18">
        <f ca="1"/>
        <v>1.9267767432483006E-2</v>
      </c>
      <c r="DK506" s="18" t="str">
        <f ca="1"/>
        <v>.</v>
      </c>
      <c r="DL506" s="18" t="str">
        <f ca="1"/>
        <v>.</v>
      </c>
      <c r="DM506" s="18">
        <f ca="1"/>
        <v>2.3369316602740399E-3</v>
      </c>
      <c r="DN506" s="18" t="str">
        <f ca="1"/>
        <v>.</v>
      </c>
      <c r="DO506" s="18" t="str">
        <f ca="1"/>
        <v>.</v>
      </c>
      <c r="DP506" s="18" t="str">
        <f ca="1"/>
        <v>.</v>
      </c>
    </row>
    <row r="507" spans="8:120" ht="24" customHeight="1" x14ac:dyDescent="0.2">
      <c r="V507" s="19" t="str">
        <f ca="1"/>
        <v>.</v>
      </c>
      <c r="W507" s="19" t="str">
        <f ca="1"/>
        <v>.</v>
      </c>
      <c r="X507" s="19" t="str">
        <f ca="1"/>
        <v>.</v>
      </c>
      <c r="Y507" s="19" t="str">
        <f ca="1"/>
        <v>.</v>
      </c>
      <c r="Z507" s="19" t="str">
        <f ca="1"/>
        <v>.</v>
      </c>
      <c r="AA507" s="19">
        <f ca="1"/>
        <v>3.0827580103598633E-2</v>
      </c>
      <c r="AB507" s="19">
        <f ca="1"/>
        <v>0.83460073955103997</v>
      </c>
      <c r="AC507" s="19" t="str">
        <f ca="1"/>
        <v>.</v>
      </c>
      <c r="AD507" s="19" t="str">
        <f ca="1"/>
        <v>.</v>
      </c>
      <c r="AE507" s="19" t="str">
        <f ca="1"/>
        <v>.</v>
      </c>
      <c r="AF507" s="19" t="str">
        <f ca="1"/>
        <v>.</v>
      </c>
      <c r="AG507" s="19" t="str">
        <f ca="1"/>
        <v>.</v>
      </c>
      <c r="AY507" s="19" t="str">
        <f ca="1"/>
        <v>.</v>
      </c>
      <c r="AZ507" s="19" t="str">
        <f ca="1"/>
        <v>.</v>
      </c>
      <c r="BA507" s="19" t="str">
        <f ca="1"/>
        <v>.</v>
      </c>
      <c r="BB507" s="19">
        <f ca="1"/>
        <v>0.1641052553918233</v>
      </c>
      <c r="BC507" s="19">
        <f ca="1"/>
        <v>0.61754520149703063</v>
      </c>
      <c r="BD507" s="19" t="str">
        <f ca="1"/>
        <v>.</v>
      </c>
      <c r="BE507" s="19" t="str">
        <f ca="1"/>
        <v>.</v>
      </c>
      <c r="BF507" s="19">
        <f ca="1"/>
        <v>0.36238260826398827</v>
      </c>
      <c r="BG507" s="19">
        <f ca="1"/>
        <v>1.1594533243543977E-3</v>
      </c>
      <c r="BH507" s="19">
        <f ca="1"/>
        <v>3.5515391261134237</v>
      </c>
      <c r="BI507" s="19">
        <f ca="1"/>
        <v>5.7164241567547763E-2</v>
      </c>
      <c r="BJ507" s="19">
        <f ca="1"/>
        <v>4.1442740473365214E-2</v>
      </c>
      <c r="CB507" s="19">
        <f ca="1"/>
        <v>2.674872925000956</v>
      </c>
      <c r="CC507" s="19">
        <f ca="1"/>
        <v>1.2432529953527287</v>
      </c>
      <c r="CD507" s="19">
        <f ca="1"/>
        <v>4.9305226392268491</v>
      </c>
      <c r="CE507" s="19" t="str">
        <f ca="1"/>
        <v>.</v>
      </c>
      <c r="CF507" s="19">
        <f ca="1"/>
        <v>3.3068058660484922</v>
      </c>
      <c r="CG507" s="19" t="str">
        <f ca="1"/>
        <v>.</v>
      </c>
      <c r="CH507" s="19">
        <f ca="1"/>
        <v>1.4677919973225828</v>
      </c>
      <c r="CI507" s="19">
        <f ca="1"/>
        <v>5.6489918424832872</v>
      </c>
      <c r="CJ507" s="19" t="str">
        <f ca="1"/>
        <v>.</v>
      </c>
      <c r="CK507" s="19">
        <f ca="1"/>
        <v>5.8604935795760404</v>
      </c>
      <c r="CL507" s="19">
        <f ca="1"/>
        <v>2.0488137145970531</v>
      </c>
      <c r="CM507" s="19">
        <f ca="1"/>
        <v>2.1777046580756729</v>
      </c>
      <c r="DE507" s="19">
        <f ca="1"/>
        <v>0.19327144317512174</v>
      </c>
      <c r="DF507" s="19">
        <f ca="1"/>
        <v>2.7234550754114766</v>
      </c>
      <c r="DG507" s="19">
        <f ca="1"/>
        <v>3.2350459469471529E-2</v>
      </c>
      <c r="DH507" s="19">
        <f ca="1"/>
        <v>4.9666975962155031E-2</v>
      </c>
      <c r="DI507" s="19" t="str">
        <f ca="1"/>
        <v>.</v>
      </c>
      <c r="DJ507" s="19">
        <f ca="1"/>
        <v>1.1170000252109671E-2</v>
      </c>
      <c r="DK507" s="19" t="str">
        <f ca="1"/>
        <v>.</v>
      </c>
      <c r="DL507" s="19" t="str">
        <f ca="1"/>
        <v>.</v>
      </c>
      <c r="DM507" s="19">
        <f ca="1"/>
        <v>1.1571342345738783E-3</v>
      </c>
      <c r="DN507" s="19" t="str">
        <f ca="1"/>
        <v>.</v>
      </c>
      <c r="DO507" s="19" t="str">
        <f ca="1"/>
        <v>.</v>
      </c>
      <c r="DP507" s="19" t="str">
        <f ca="1"/>
        <v>.</v>
      </c>
    </row>
    <row r="508" spans="8:120" ht="24" customHeight="1" x14ac:dyDescent="0.2">
      <c r="V508" s="19" t="str">
        <f ca="1"/>
        <v>.</v>
      </c>
      <c r="W508" s="19" t="str">
        <f ca="1"/>
        <v>.</v>
      </c>
      <c r="X508" s="19" t="str">
        <f ca="1"/>
        <v>.</v>
      </c>
      <c r="Y508" s="19" t="str">
        <f ca="1"/>
        <v>.</v>
      </c>
      <c r="Z508" s="19" t="str">
        <f ca="1"/>
        <v>.</v>
      </c>
      <c r="AA508" s="19">
        <f ca="1"/>
        <v>2.6732601587288105E-2</v>
      </c>
      <c r="AB508" s="19">
        <f ca="1"/>
        <v>1.1259629089442456</v>
      </c>
      <c r="AC508" s="19" t="str">
        <f ca="1"/>
        <v>.</v>
      </c>
      <c r="AD508" s="19" t="str">
        <f ca="1"/>
        <v>.</v>
      </c>
      <c r="AE508" s="19" t="str">
        <f ca="1"/>
        <v>.</v>
      </c>
      <c r="AF508" s="19" t="str">
        <f ca="1"/>
        <v>.</v>
      </c>
      <c r="AG508" s="19" t="str">
        <f ca="1"/>
        <v>.</v>
      </c>
      <c r="AY508" s="19" t="str">
        <f ca="1"/>
        <v>.</v>
      </c>
      <c r="AZ508" s="19" t="str">
        <f ca="1"/>
        <v>.</v>
      </c>
      <c r="BA508" s="19" t="str">
        <f ca="1"/>
        <v>.</v>
      </c>
      <c r="BB508" s="19">
        <f ca="1"/>
        <v>0.18442493960050363</v>
      </c>
      <c r="BC508" s="19">
        <f ca="1"/>
        <v>0.54306417800296536</v>
      </c>
      <c r="BD508" s="19" t="str">
        <f ca="1"/>
        <v>.</v>
      </c>
      <c r="BE508" s="19" t="str">
        <f ca="1"/>
        <v>.</v>
      </c>
      <c r="BF508" s="19">
        <f ca="1"/>
        <v>0.24223507545155545</v>
      </c>
      <c r="BG508" s="19">
        <f ca="1"/>
        <v>9.0520862109377516E-4</v>
      </c>
      <c r="BH508" s="19">
        <f ca="1"/>
        <v>2.4642703024446919</v>
      </c>
      <c r="BI508" s="19">
        <f ca="1"/>
        <v>4.4572657795774004E-2</v>
      </c>
      <c r="BJ508" s="19">
        <f ca="1"/>
        <v>4.1171256792620729E-2</v>
      </c>
      <c r="CB508" s="19">
        <f ca="1"/>
        <v>3.3582349998931065</v>
      </c>
      <c r="CC508" s="19">
        <f ca="1"/>
        <v>0.93190586722328272</v>
      </c>
      <c r="CD508" s="19">
        <f ca="1"/>
        <v>3.7040587451749092</v>
      </c>
      <c r="CE508" s="19" t="str">
        <f ca="1"/>
        <v>.</v>
      </c>
      <c r="CF508" s="19">
        <f ca="1"/>
        <v>3.2535227349067357</v>
      </c>
      <c r="CG508" s="19" t="str">
        <f ca="1"/>
        <v>.</v>
      </c>
      <c r="CH508" s="19">
        <f ca="1"/>
        <v>0.90988153856044951</v>
      </c>
      <c r="CI508" s="19">
        <f ca="1"/>
        <v>4.1483398618699976</v>
      </c>
      <c r="CJ508" s="19" t="str">
        <f ca="1"/>
        <v>.</v>
      </c>
      <c r="CK508" s="19">
        <f ca="1"/>
        <v>4.3387391854519475</v>
      </c>
      <c r="CL508" s="19">
        <f ca="1"/>
        <v>2.2490014622370427</v>
      </c>
      <c r="CM508" s="19">
        <f ca="1"/>
        <v>1.111257659567082</v>
      </c>
      <c r="DE508" s="19">
        <f ca="1"/>
        <v>0.14791682898787251</v>
      </c>
      <c r="DF508" s="19">
        <f ca="1"/>
        <v>1.1013818555994561</v>
      </c>
      <c r="DG508" s="19">
        <f ca="1"/>
        <v>3.042255368427459E-2</v>
      </c>
      <c r="DH508" s="19">
        <f ca="1"/>
        <v>9.0521172737764014E-2</v>
      </c>
      <c r="DI508" s="19" t="str">
        <f ca="1"/>
        <v>.</v>
      </c>
      <c r="DJ508" s="19">
        <f ca="1"/>
        <v>8.5524686400764126E-3</v>
      </c>
      <c r="DK508" s="19" t="str">
        <f ca="1"/>
        <v>.</v>
      </c>
      <c r="DL508" s="19" t="str">
        <f ca="1"/>
        <v>.</v>
      </c>
      <c r="DM508" s="19">
        <f ca="1"/>
        <v>1.4284221335215078E-3</v>
      </c>
      <c r="DN508" s="19" t="str">
        <f ca="1"/>
        <v>.</v>
      </c>
      <c r="DO508" s="19" t="str">
        <f ca="1"/>
        <v>.</v>
      </c>
      <c r="DP508" s="19" t="str">
        <f ca="1"/>
        <v>.</v>
      </c>
    </row>
    <row r="509" spans="8:120" ht="24" customHeight="1" x14ac:dyDescent="0.2">
      <c r="V509" s="19" t="str">
        <f ca="1"/>
        <v>.</v>
      </c>
      <c r="W509" s="19" t="str">
        <f ca="1"/>
        <v>.</v>
      </c>
      <c r="X509" s="19" t="str">
        <f ca="1"/>
        <v>.</v>
      </c>
      <c r="Y509" s="19" t="str">
        <f ca="1"/>
        <v>.</v>
      </c>
      <c r="Z509" s="19" t="str">
        <f ca="1"/>
        <v>.</v>
      </c>
      <c r="AA509" s="19">
        <f ca="1"/>
        <v>4.35214545259777E-2</v>
      </c>
      <c r="AB509" s="19">
        <f ca="1"/>
        <v>1.2680393277083091</v>
      </c>
      <c r="AC509" s="19" t="str">
        <f ca="1"/>
        <v>.</v>
      </c>
      <c r="AD509" s="19" t="str">
        <f ca="1"/>
        <v>.</v>
      </c>
      <c r="AE509" s="19" t="str">
        <f ca="1"/>
        <v>.</v>
      </c>
      <c r="AF509" s="19" t="str">
        <f ca="1"/>
        <v>.</v>
      </c>
      <c r="AG509" s="19" t="str">
        <f ca="1"/>
        <v>.</v>
      </c>
      <c r="AY509" s="19" t="str">
        <f ca="1"/>
        <v>.</v>
      </c>
      <c r="AZ509" s="19" t="str">
        <f ca="1"/>
        <v>.</v>
      </c>
      <c r="BA509" s="19" t="str">
        <f ca="1"/>
        <v>.</v>
      </c>
      <c r="BB509" s="19">
        <f ca="1"/>
        <v>0.11096344510600313</v>
      </c>
      <c r="BC509" s="19">
        <f ca="1"/>
        <v>0.28164006919768819</v>
      </c>
      <c r="BD509" s="19" t="str">
        <f ca="1"/>
        <v>.</v>
      </c>
      <c r="BE509" s="19" t="str">
        <f ca="1"/>
        <v>.</v>
      </c>
      <c r="BF509" s="19">
        <f ca="1"/>
        <v>0.17772685246838049</v>
      </c>
      <c r="BG509" s="19">
        <f ca="1"/>
        <v>7.3491467097048071E-4</v>
      </c>
      <c r="BH509" s="19">
        <f ca="1"/>
        <v>1.2635208034804262</v>
      </c>
      <c r="BI509" s="19">
        <f ca="1"/>
        <v>3.8899534083720502E-2</v>
      </c>
      <c r="BJ509" s="19">
        <f ca="1"/>
        <v>3.010764340639303E-2</v>
      </c>
      <c r="CB509" s="19">
        <f ca="1"/>
        <v>7.8683509765495803</v>
      </c>
      <c r="CC509" s="19">
        <f ca="1"/>
        <v>1.1656906646521468</v>
      </c>
      <c r="CD509" s="19">
        <f ca="1"/>
        <v>8.3886110336746089</v>
      </c>
      <c r="CE509" s="19" t="str">
        <f ca="1"/>
        <v>.</v>
      </c>
      <c r="CF509" s="19">
        <f ca="1"/>
        <v>6.7774363254103829</v>
      </c>
      <c r="CG509" s="19" t="str">
        <f ca="1"/>
        <v>.</v>
      </c>
      <c r="CH509" s="19">
        <f ca="1"/>
        <v>1.4164600873865922</v>
      </c>
      <c r="CI509" s="19">
        <f ca="1"/>
        <v>7.6604413779071372</v>
      </c>
      <c r="CJ509" s="19" t="str">
        <f ca="1"/>
        <v>.</v>
      </c>
      <c r="CK509" s="19">
        <f ca="1"/>
        <v>7.169511570504806</v>
      </c>
      <c r="CL509" s="19">
        <f ca="1"/>
        <v>4.9536391149604961</v>
      </c>
      <c r="CM509" s="19">
        <f ca="1"/>
        <v>5.5579873475606503</v>
      </c>
      <c r="DE509" s="19">
        <f ca="1"/>
        <v>0.27734221349972149</v>
      </c>
      <c r="DF509" s="19">
        <f ca="1"/>
        <v>3.6427148229471138</v>
      </c>
      <c r="DG509" s="19">
        <f ca="1"/>
        <v>4.9459368813913517E-2</v>
      </c>
      <c r="DH509" s="19">
        <f ca="1"/>
        <v>4.6035268209764606E-2</v>
      </c>
      <c r="DI509" s="19" t="str">
        <f ca="1"/>
        <v>.</v>
      </c>
      <c r="DJ509" s="19">
        <f ca="1"/>
        <v>1.5538659609576783E-2</v>
      </c>
      <c r="DK509" s="19" t="str">
        <f ca="1"/>
        <v>.</v>
      </c>
      <c r="DL509" s="19" t="str">
        <f ca="1"/>
        <v>.</v>
      </c>
      <c r="DM509" s="19">
        <f ca="1"/>
        <v>1.6804296459931765E-3</v>
      </c>
      <c r="DN509" s="19" t="str">
        <f ca="1"/>
        <v>.</v>
      </c>
      <c r="DO509" s="19" t="str">
        <f ca="1"/>
        <v>.</v>
      </c>
      <c r="DP509" s="19" t="str">
        <f ca="1"/>
        <v>.</v>
      </c>
    </row>
    <row r="510" spans="8:120" ht="24" customHeight="1" x14ac:dyDescent="0.2">
      <c r="V510" s="19" t="str">
        <f ca="1"/>
        <v>.</v>
      </c>
      <c r="W510" s="19" t="str">
        <f ca="1"/>
        <v>.</v>
      </c>
      <c r="X510" s="19" t="str">
        <f ca="1"/>
        <v>.</v>
      </c>
      <c r="Y510" s="19" t="str">
        <f ca="1"/>
        <v>.</v>
      </c>
      <c r="Z510" s="19" t="str">
        <f ca="1"/>
        <v>.</v>
      </c>
      <c r="AA510" s="19">
        <f ca="1"/>
        <v>3.4348254474411172E-2</v>
      </c>
      <c r="AB510" s="19">
        <f ca="1"/>
        <v>1.3507934766916649</v>
      </c>
      <c r="AC510" s="19" t="str">
        <f ca="1"/>
        <v>.</v>
      </c>
      <c r="AD510" s="19" t="str">
        <f ca="1"/>
        <v>.</v>
      </c>
      <c r="AE510" s="19" t="str">
        <f ca="1"/>
        <v>.</v>
      </c>
      <c r="AF510" s="19" t="str">
        <f ca="1"/>
        <v>.</v>
      </c>
      <c r="AG510" s="19" t="str">
        <f ca="1"/>
        <v>.</v>
      </c>
      <c r="AY510" s="19" t="str">
        <f ca="1"/>
        <v>.</v>
      </c>
      <c r="AZ510" s="19" t="str">
        <f ca="1"/>
        <v>.</v>
      </c>
      <c r="BA510" s="19" t="str">
        <f ca="1"/>
        <v>.</v>
      </c>
      <c r="BB510" s="19">
        <f ca="1"/>
        <v>0.1741828928661508</v>
      </c>
      <c r="BC510" s="19">
        <f ca="1"/>
        <v>0.68680287449628974</v>
      </c>
      <c r="BD510" s="19" t="str">
        <f ca="1"/>
        <v>.</v>
      </c>
      <c r="BE510" s="19" t="str">
        <f ca="1"/>
        <v>.</v>
      </c>
      <c r="BF510" s="19">
        <f ca="1"/>
        <v>0.34510612738173263</v>
      </c>
      <c r="BG510" s="19">
        <f ca="1"/>
        <v>1.055437268624113E-3</v>
      </c>
      <c r="BH510" s="19">
        <f ca="1"/>
        <v>4.0677838987218582</v>
      </c>
      <c r="BI510" s="19">
        <f ca="1"/>
        <v>6.1081295762727965E-2</v>
      </c>
      <c r="BJ510" s="19">
        <f ca="1"/>
        <v>4.3714122179807247E-2</v>
      </c>
      <c r="CB510" s="19">
        <f ca="1"/>
        <v>3.6944131290065445</v>
      </c>
      <c r="CC510" s="19">
        <f ca="1"/>
        <v>1.3645357069763249</v>
      </c>
      <c r="CD510" s="19">
        <f ca="1"/>
        <v>4.2628304188582407</v>
      </c>
      <c r="CE510" s="19" t="str">
        <f ca="1"/>
        <v>.</v>
      </c>
      <c r="CF510" s="19">
        <f ca="1"/>
        <v>6.1631761657998974</v>
      </c>
      <c r="CG510" s="19" t="str">
        <f ca="1"/>
        <v>.</v>
      </c>
      <c r="CH510" s="19">
        <f ca="1"/>
        <v>1.4871483572743731</v>
      </c>
      <c r="CI510" s="19">
        <f ca="1"/>
        <v>5.4902041725462398</v>
      </c>
      <c r="CJ510" s="19" t="str">
        <f ca="1"/>
        <v>.</v>
      </c>
      <c r="CK510" s="19">
        <f ca="1"/>
        <v>6.8511800572576229</v>
      </c>
      <c r="CL510" s="19">
        <f ca="1"/>
        <v>2.690884029616206</v>
      </c>
      <c r="CM510" s="19">
        <f ca="1"/>
        <v>3.2757252568563775</v>
      </c>
      <c r="DE510" s="19">
        <f ca="1"/>
        <v>0.28935760461022775</v>
      </c>
      <c r="DF510" s="19">
        <f ca="1"/>
        <v>3.5666539210442685</v>
      </c>
      <c r="DG510" s="19">
        <f ca="1"/>
        <v>4.9578214312133821E-2</v>
      </c>
      <c r="DH510" s="19">
        <f ca="1"/>
        <v>4.3867716832623242E-2</v>
      </c>
      <c r="DI510" s="19" t="str">
        <f ca="1"/>
        <v>.</v>
      </c>
      <c r="DJ510" s="19">
        <f ca="1"/>
        <v>1.7752845464109615E-2</v>
      </c>
      <c r="DK510" s="19" t="str">
        <f ca="1"/>
        <v>.</v>
      </c>
      <c r="DL510" s="19" t="str">
        <f ca="1"/>
        <v>.</v>
      </c>
      <c r="DM510" s="19">
        <f ca="1"/>
        <v>1.6502239248695368E-3</v>
      </c>
      <c r="DN510" s="19" t="str">
        <f ca="1"/>
        <v>.</v>
      </c>
      <c r="DO510" s="19" t="str">
        <f ca="1"/>
        <v>.</v>
      </c>
      <c r="DP510" s="19" t="str">
        <f ca="1"/>
        <v>.</v>
      </c>
    </row>
    <row r="511" spans="8:120" ht="24" customHeight="1" x14ac:dyDescent="0.2">
      <c r="V511" s="19" t="str">
        <f ca="1"/>
        <v>.</v>
      </c>
      <c r="W511" s="19" t="str">
        <f ca="1"/>
        <v>.</v>
      </c>
      <c r="X511" s="19" t="str">
        <f ca="1"/>
        <v>.</v>
      </c>
      <c r="Y511" s="19" t="str">
        <f ca="1"/>
        <v>.</v>
      </c>
      <c r="Z511" s="19" t="str">
        <f ca="1"/>
        <v>.</v>
      </c>
      <c r="AA511" s="19">
        <f ca="1"/>
        <v>2.7719695295908786E-2</v>
      </c>
      <c r="AB511" s="19">
        <f ca="1"/>
        <v>0.8134728413871446</v>
      </c>
      <c r="AC511" s="19" t="str">
        <f ca="1"/>
        <v>.</v>
      </c>
      <c r="AD511" s="19" t="str">
        <f ca="1"/>
        <v>.</v>
      </c>
      <c r="AE511" s="19" t="str">
        <f ca="1"/>
        <v>.</v>
      </c>
      <c r="AF511" s="19" t="str">
        <f ca="1"/>
        <v>.</v>
      </c>
      <c r="AG511" s="19" t="str">
        <f ca="1"/>
        <v>.</v>
      </c>
      <c r="AY511" s="19" t="str">
        <f ca="1"/>
        <v>.</v>
      </c>
      <c r="AZ511" s="19" t="str">
        <f ca="1"/>
        <v>.</v>
      </c>
      <c r="BA511" s="19" t="str">
        <f ca="1"/>
        <v>.</v>
      </c>
      <c r="BB511" s="19">
        <f ca="1"/>
        <v>0.164000604885124</v>
      </c>
      <c r="BC511" s="19">
        <f ca="1"/>
        <v>0.55535086249756627</v>
      </c>
      <c r="BD511" s="19" t="str">
        <f ca="1"/>
        <v>.</v>
      </c>
      <c r="BE511" s="19" t="str">
        <f ca="1"/>
        <v>.</v>
      </c>
      <c r="BF511" s="19">
        <f ca="1"/>
        <v>0.20079784245492388</v>
      </c>
      <c r="BG511" s="19">
        <f ca="1"/>
        <v>7.8668225769110611E-4</v>
      </c>
      <c r="BH511" s="19">
        <f ca="1"/>
        <v>3.1031865213952567</v>
      </c>
      <c r="BI511" s="19">
        <f ca="1"/>
        <v>3.7186176180618216E-2</v>
      </c>
      <c r="BJ511" s="19">
        <f ca="1"/>
        <v>3.6624329951165567E-2</v>
      </c>
      <c r="CB511" s="19">
        <f ca="1"/>
        <v>3.0167290588984339</v>
      </c>
      <c r="CC511" s="19">
        <f ca="1"/>
        <v>1.4245624096670813</v>
      </c>
      <c r="CD511" s="19">
        <f ca="1"/>
        <v>10.000592726519443</v>
      </c>
      <c r="CE511" s="19" t="str">
        <f ca="1"/>
        <v>.</v>
      </c>
      <c r="CF511" s="19">
        <f ca="1"/>
        <v>3.1953220728532759</v>
      </c>
      <c r="CG511" s="19" t="str">
        <f ca="1"/>
        <v>.</v>
      </c>
      <c r="CH511" s="19">
        <f ca="1"/>
        <v>0.8092986550527671</v>
      </c>
      <c r="CI511" s="19">
        <f ca="1"/>
        <v>3.9594105669764894</v>
      </c>
      <c r="CJ511" s="19" t="str">
        <f ca="1"/>
        <v>.</v>
      </c>
      <c r="CK511" s="19">
        <f ca="1"/>
        <v>4.6913311569349272</v>
      </c>
      <c r="CL511" s="19">
        <f ca="1"/>
        <v>2.6643309214676223</v>
      </c>
      <c r="CM511" s="19">
        <f ca="1"/>
        <v>5.7226777244954565</v>
      </c>
      <c r="DE511" s="19">
        <f ca="1"/>
        <v>0.39092384994409751</v>
      </c>
      <c r="DF511" s="19">
        <f ca="1"/>
        <v>2.8763011337408471</v>
      </c>
      <c r="DG511" s="19">
        <f ca="1"/>
        <v>6.1788984237029776E-2</v>
      </c>
      <c r="DH511" s="19">
        <f ca="1"/>
        <v>0.12337772920149817</v>
      </c>
      <c r="DI511" s="19" t="str">
        <f ca="1"/>
        <v>.</v>
      </c>
      <c r="DJ511" s="19">
        <f ca="1"/>
        <v>1.9868718549850995E-2</v>
      </c>
      <c r="DK511" s="19" t="str">
        <f ca="1"/>
        <v>.</v>
      </c>
      <c r="DL511" s="19" t="str">
        <f ca="1"/>
        <v>.</v>
      </c>
      <c r="DM511" s="19">
        <f ca="1"/>
        <v>2.7914440749578001E-3</v>
      </c>
      <c r="DN511" s="19" t="str">
        <f ca="1"/>
        <v>.</v>
      </c>
      <c r="DO511" s="19" t="str">
        <f ca="1"/>
        <v>.</v>
      </c>
      <c r="DP511" s="19" t="str">
        <f ca="1"/>
        <v>.</v>
      </c>
    </row>
    <row r="512" spans="8:120" ht="24" customHeight="1" x14ac:dyDescent="0.2">
      <c r="V512" s="19" t="str">
        <f ca="1"/>
        <v>.</v>
      </c>
      <c r="W512" s="19" t="str">
        <f ca="1"/>
        <v>.</v>
      </c>
      <c r="X512" s="19" t="str">
        <f ca="1"/>
        <v>.</v>
      </c>
      <c r="Y512" s="19" t="str">
        <f ca="1"/>
        <v>.</v>
      </c>
      <c r="Z512" s="19" t="str">
        <f ca="1"/>
        <v>.</v>
      </c>
      <c r="AA512" s="19">
        <f ca="1"/>
        <v>3.7966140795569286E-2</v>
      </c>
      <c r="AB512" s="19">
        <f ca="1"/>
        <v>1.0591884156466573</v>
      </c>
      <c r="AC512" s="19" t="str">
        <f ca="1"/>
        <v>.</v>
      </c>
      <c r="AD512" s="19" t="str">
        <f ca="1"/>
        <v>.</v>
      </c>
      <c r="AE512" s="19" t="str">
        <f ca="1"/>
        <v>.</v>
      </c>
      <c r="AF512" s="19" t="str">
        <f ca="1"/>
        <v>.</v>
      </c>
      <c r="AG512" s="19" t="str">
        <f ca="1"/>
        <v>.</v>
      </c>
      <c r="AY512" s="19" t="str">
        <f ca="1"/>
        <v>.</v>
      </c>
      <c r="AZ512" s="19" t="str">
        <f ca="1"/>
        <v>.</v>
      </c>
      <c r="BA512" s="19" t="str">
        <f ca="1"/>
        <v>.</v>
      </c>
      <c r="BB512" s="19">
        <f ca="1"/>
        <v>0.13042536002798688</v>
      </c>
      <c r="BC512" s="19">
        <f ca="1"/>
        <v>0.35075657118139136</v>
      </c>
      <c r="BD512" s="19" t="str">
        <f ca="1"/>
        <v>.</v>
      </c>
      <c r="BE512" s="19" t="str">
        <f ca="1"/>
        <v>.</v>
      </c>
      <c r="BF512" s="19">
        <f ca="1"/>
        <v>0.15087347547131708</v>
      </c>
      <c r="BG512" s="19">
        <f ca="1"/>
        <v>8.000581031128494E-4</v>
      </c>
      <c r="BH512" s="19">
        <f ca="1"/>
        <v>1.4533179319947671</v>
      </c>
      <c r="BI512" s="19">
        <f ca="1"/>
        <v>2.8762479289051634E-2</v>
      </c>
      <c r="BJ512" s="19">
        <f ca="1"/>
        <v>3.2137580625675823E-2</v>
      </c>
      <c r="CB512" s="19">
        <f ca="1"/>
        <v>4.957601208630062</v>
      </c>
      <c r="CC512" s="19">
        <f ca="1"/>
        <v>1.8379872245162989</v>
      </c>
      <c r="CD512" s="19">
        <f ca="1"/>
        <v>11.8781841253855</v>
      </c>
      <c r="CE512" s="19" t="str">
        <f ca="1"/>
        <v>.</v>
      </c>
      <c r="CF512" s="19">
        <f ca="1"/>
        <v>6.00748702343129</v>
      </c>
      <c r="CG512" s="19" t="str">
        <f ca="1"/>
        <v>.</v>
      </c>
      <c r="CH512" s="19">
        <f ca="1"/>
        <v>1.5087333632743858</v>
      </c>
      <c r="CI512" s="19">
        <f ca="1"/>
        <v>7.6808746907611214</v>
      </c>
      <c r="CJ512" s="19" t="str">
        <f ca="1"/>
        <v>.</v>
      </c>
      <c r="CK512" s="19">
        <f ca="1"/>
        <v>8.1892594993537902</v>
      </c>
      <c r="CL512" s="19">
        <f ca="1"/>
        <v>5.1233056275836599</v>
      </c>
      <c r="CM512" s="19">
        <f ca="1"/>
        <v>7.233467376938056</v>
      </c>
      <c r="DE512" s="19">
        <f ca="1"/>
        <v>0.1985067893400618</v>
      </c>
      <c r="DF512" s="19">
        <f ca="1"/>
        <v>2.163860697676173</v>
      </c>
      <c r="DG512" s="19">
        <f ca="1"/>
        <v>3.6929272165932017E-2</v>
      </c>
      <c r="DH512" s="19">
        <f ca="1"/>
        <v>4.6449171462948177E-2</v>
      </c>
      <c r="DI512" s="19" t="str">
        <f ca="1"/>
        <v>.</v>
      </c>
      <c r="DJ512" s="19">
        <f ca="1"/>
        <v>1.0268690246634238E-2</v>
      </c>
      <c r="DK512" s="19" t="str">
        <f ca="1"/>
        <v>.</v>
      </c>
      <c r="DL512" s="19" t="str">
        <f ca="1"/>
        <v>.</v>
      </c>
      <c r="DM512" s="19">
        <f ca="1"/>
        <v>1.2062133050831597E-3</v>
      </c>
      <c r="DN512" s="19" t="str">
        <f ca="1"/>
        <v>.</v>
      </c>
      <c r="DO512" s="19" t="str">
        <f ca="1"/>
        <v>.</v>
      </c>
      <c r="DP512" s="19" t="str">
        <f ca="1"/>
        <v>.</v>
      </c>
    </row>
    <row r="513" spans="1:120" ht="24" customHeight="1" x14ac:dyDescent="0.2">
      <c r="V513" s="20" t="str">
        <f ca="1"/>
        <v>.</v>
      </c>
      <c r="W513" s="20" t="str">
        <f ca="1"/>
        <v>.</v>
      </c>
      <c r="X513" s="20" t="str">
        <f ca="1"/>
        <v>.</v>
      </c>
      <c r="Y513" s="20" t="str">
        <f ca="1"/>
        <v>.</v>
      </c>
      <c r="Z513" s="20" t="str">
        <f ca="1"/>
        <v>.</v>
      </c>
      <c r="AA513" s="20">
        <f ca="1"/>
        <v>2.0927830480903707E-2</v>
      </c>
      <c r="AB513" s="20">
        <f ca="1"/>
        <v>0.63348167826986368</v>
      </c>
      <c r="AC513" s="20" t="str">
        <f ca="1"/>
        <v>.</v>
      </c>
      <c r="AD513" s="20" t="str">
        <f ca="1"/>
        <v>.</v>
      </c>
      <c r="AE513" s="20" t="str">
        <f ca="1"/>
        <v>.</v>
      </c>
      <c r="AF513" s="20" t="str">
        <f ca="1"/>
        <v>.</v>
      </c>
      <c r="AG513" s="20" t="str">
        <f ca="1"/>
        <v>.</v>
      </c>
      <c r="AY513" s="20" t="str">
        <f ca="1"/>
        <v>.</v>
      </c>
      <c r="AZ513" s="20" t="str">
        <f ca="1"/>
        <v>.</v>
      </c>
      <c r="BA513" s="20" t="str">
        <f ca="1"/>
        <v>.</v>
      </c>
      <c r="BB513" s="20">
        <f ca="1"/>
        <v>0.11922172697954544</v>
      </c>
      <c r="BC513" s="20">
        <f ca="1"/>
        <v>0.3079087566035642</v>
      </c>
      <c r="BD513" s="20" t="str">
        <f ca="1"/>
        <v>.</v>
      </c>
      <c r="BE513" s="20" t="str">
        <f ca="1"/>
        <v>.</v>
      </c>
      <c r="BF513" s="20">
        <f ca="1"/>
        <v>0.17134116238501648</v>
      </c>
      <c r="BG513" s="20">
        <f ca="1"/>
        <v>5.9408653241075412E-4</v>
      </c>
      <c r="BH513" s="20">
        <f ca="1"/>
        <v>1.752358311162679</v>
      </c>
      <c r="BI513" s="20">
        <f ca="1"/>
        <v>2.7268884917837737E-2</v>
      </c>
      <c r="BJ513" s="20">
        <f ca="1"/>
        <v>2.4687541608345211E-2</v>
      </c>
      <c r="CB513" s="20">
        <f ca="1"/>
        <v>5.4327427217460498</v>
      </c>
      <c r="CC513" s="20">
        <f ca="1"/>
        <v>1.3090149486998266</v>
      </c>
      <c r="CD513" s="20">
        <f ca="1"/>
        <v>8.3455078516005283</v>
      </c>
      <c r="CE513" s="20" t="str">
        <f ca="1"/>
        <v>.</v>
      </c>
      <c r="CF513" s="20">
        <f ca="1"/>
        <v>5.6662353888688202</v>
      </c>
      <c r="CG513" s="20" t="str">
        <f ca="1"/>
        <v>.</v>
      </c>
      <c r="CH513" s="20">
        <f ca="1"/>
        <v>1.0983301788957014</v>
      </c>
      <c r="CI513" s="20">
        <f ca="1"/>
        <v>5.9203725099114086</v>
      </c>
      <c r="CJ513" s="20" t="str">
        <f ca="1"/>
        <v>.</v>
      </c>
      <c r="CK513" s="20">
        <f ca="1"/>
        <v>5.850839760387621</v>
      </c>
      <c r="CL513" s="20">
        <f ca="1"/>
        <v>4.0050326936116338</v>
      </c>
      <c r="CM513" s="20">
        <f ca="1"/>
        <v>5.415962895261127</v>
      </c>
      <c r="DE513" s="20">
        <f ca="1"/>
        <v>0.31793154059624917</v>
      </c>
      <c r="DF513" s="20">
        <f ca="1"/>
        <v>2.4345643423935033</v>
      </c>
      <c r="DG513" s="20">
        <f ca="1"/>
        <v>5.6122407633397875E-2</v>
      </c>
      <c r="DH513" s="20">
        <f ca="1"/>
        <v>0.12361071983647123</v>
      </c>
      <c r="DI513" s="20" t="str">
        <f ca="1"/>
        <v>.</v>
      </c>
      <c r="DJ513" s="20">
        <f ca="1"/>
        <v>1.8020041879542141E-2</v>
      </c>
      <c r="DK513" s="20" t="str">
        <f ca="1"/>
        <v>.</v>
      </c>
      <c r="DL513" s="20" t="str">
        <f ca="1"/>
        <v>.</v>
      </c>
      <c r="DM513" s="20">
        <f ca="1"/>
        <v>2.327700862080736E-3</v>
      </c>
      <c r="DN513" s="20" t="str">
        <f ca="1"/>
        <v>.</v>
      </c>
      <c r="DO513" s="20" t="str">
        <f ca="1"/>
        <v>.</v>
      </c>
      <c r="DP513" s="20" t="str">
        <f ca="1"/>
        <v>.</v>
      </c>
    </row>
    <row r="515" spans="1:120" s="102" customFormat="1" ht="33" thickBot="1" x14ac:dyDescent="0.45">
      <c r="A515" s="102" t="s">
        <v>108</v>
      </c>
    </row>
    <row r="516" spans="1:120" ht="24" customHeight="1" thickTop="1" x14ac:dyDescent="0.2"/>
    <row r="517" spans="1:120" ht="24" customHeight="1" x14ac:dyDescent="0.2">
      <c r="V517" cm="1">
        <f t="array" aca="1" ref="V517:AG524" ca="1">IFERROR(--_xlfn.ANCHORARRAY(V506),0)</f>
        <v>0</v>
      </c>
      <c r="W517">
        <f ca="1"/>
        <v>0</v>
      </c>
      <c r="X517">
        <f ca="1"/>
        <v>0</v>
      </c>
      <c r="Y517">
        <f ca="1"/>
        <v>0</v>
      </c>
      <c r="Z517">
        <f ca="1"/>
        <v>0</v>
      </c>
      <c r="AA517">
        <f ca="1"/>
        <v>3.9205491264737075E-2</v>
      </c>
      <c r="AB517">
        <f ca="1"/>
        <v>1.5045878585900427</v>
      </c>
      <c r="AC517">
        <f ca="1"/>
        <v>0</v>
      </c>
      <c r="AD517">
        <f ca="1"/>
        <v>0</v>
      </c>
      <c r="AE517">
        <f ca="1"/>
        <v>0</v>
      </c>
      <c r="AF517">
        <f ca="1"/>
        <v>0</v>
      </c>
      <c r="AG517">
        <f ca="1"/>
        <v>0</v>
      </c>
      <c r="AY517" cm="1">
        <f t="array" aca="1" ref="AY517:BJ524" ca="1">IFERROR(--_xlfn.ANCHORARRAY(AY506),0)</f>
        <v>0</v>
      </c>
      <c r="AZ517">
        <f ca="1"/>
        <v>0</v>
      </c>
      <c r="BA517">
        <f ca="1"/>
        <v>0</v>
      </c>
      <c r="BB517">
        <f ca="1"/>
        <v>0.11482656520461955</v>
      </c>
      <c r="BC517">
        <f ca="1"/>
        <v>0.22776422783289277</v>
      </c>
      <c r="BD517">
        <f ca="1"/>
        <v>0</v>
      </c>
      <c r="BE517">
        <f ca="1"/>
        <v>0</v>
      </c>
      <c r="BF517">
        <f ca="1"/>
        <v>0.17885107035520686</v>
      </c>
      <c r="BG517">
        <f ca="1"/>
        <v>7.0927029485582337E-4</v>
      </c>
      <c r="BH517">
        <f ca="1"/>
        <v>1.0784173210926478</v>
      </c>
      <c r="BI517">
        <f ca="1"/>
        <v>2.5887551309156012E-2</v>
      </c>
      <c r="BJ517">
        <f ca="1"/>
        <v>2.1382682612576285E-2</v>
      </c>
      <c r="CB517" cm="1">
        <f t="array" aca="1" ref="CB517:CM524" ca="1">IFERROR(--_xlfn.ANCHORARRAY(CB506),0)</f>
        <v>8.4790613810405855</v>
      </c>
      <c r="CC517">
        <f ca="1"/>
        <v>1.5962792256463574</v>
      </c>
      <c r="CD517">
        <f ca="1"/>
        <v>9.1789889535755815</v>
      </c>
      <c r="CE517">
        <f ca="1"/>
        <v>0</v>
      </c>
      <c r="CF517">
        <f ca="1"/>
        <v>8.0017895277524378</v>
      </c>
      <c r="CG517">
        <f ca="1"/>
        <v>0</v>
      </c>
      <c r="CH517">
        <f ca="1"/>
        <v>1.5323335174543107</v>
      </c>
      <c r="CI517">
        <f ca="1"/>
        <v>8.8609102366502235</v>
      </c>
      <c r="CJ517">
        <f ca="1"/>
        <v>0</v>
      </c>
      <c r="CK517">
        <f ca="1"/>
        <v>7.7475235592516123</v>
      </c>
      <c r="CL517">
        <f ca="1"/>
        <v>6.0948417854367865</v>
      </c>
      <c r="CM517">
        <f ca="1"/>
        <v>6.8851321232892264</v>
      </c>
      <c r="DE517" cm="1">
        <f t="array" aca="1" ref="DE517:DP524" ca="1">IFERROR(--_xlfn.ANCHORARRAY(DE506),0)</f>
        <v>0.34282747993747315</v>
      </c>
      <c r="DF517">
        <f ca="1"/>
        <v>3.3011886261812284</v>
      </c>
      <c r="DG517">
        <f ca="1"/>
        <v>7.9174068589886126E-2</v>
      </c>
      <c r="DH517">
        <f ca="1"/>
        <v>0.12261466861602072</v>
      </c>
      <c r="DI517">
        <f ca="1"/>
        <v>0</v>
      </c>
      <c r="DJ517">
        <f ca="1"/>
        <v>1.9267767432483006E-2</v>
      </c>
      <c r="DK517">
        <f ca="1"/>
        <v>0</v>
      </c>
      <c r="DL517">
        <f ca="1"/>
        <v>0</v>
      </c>
      <c r="DM517">
        <f ca="1"/>
        <v>2.3369316602740399E-3</v>
      </c>
      <c r="DN517">
        <f ca="1"/>
        <v>0</v>
      </c>
      <c r="DO517">
        <f ca="1"/>
        <v>0</v>
      </c>
      <c r="DP517">
        <f ca="1"/>
        <v>0</v>
      </c>
    </row>
    <row r="518" spans="1:120" ht="24" customHeight="1" x14ac:dyDescent="0.2">
      <c r="V518">
        <f ca="1"/>
        <v>0</v>
      </c>
      <c r="W518">
        <f ca="1"/>
        <v>0</v>
      </c>
      <c r="X518">
        <f ca="1"/>
        <v>0</v>
      </c>
      <c r="Y518">
        <f ca="1"/>
        <v>0</v>
      </c>
      <c r="Z518">
        <f ca="1"/>
        <v>0</v>
      </c>
      <c r="AA518">
        <f ca="1"/>
        <v>3.0827580103598633E-2</v>
      </c>
      <c r="AB518">
        <f ca="1"/>
        <v>0.83460073955103997</v>
      </c>
      <c r="AC518">
        <f ca="1"/>
        <v>0</v>
      </c>
      <c r="AD518">
        <f ca="1"/>
        <v>0</v>
      </c>
      <c r="AE518">
        <f ca="1"/>
        <v>0</v>
      </c>
      <c r="AF518">
        <f ca="1"/>
        <v>0</v>
      </c>
      <c r="AG518">
        <f ca="1"/>
        <v>0</v>
      </c>
      <c r="AY518">
        <f ca="1"/>
        <v>0</v>
      </c>
      <c r="AZ518">
        <f ca="1"/>
        <v>0</v>
      </c>
      <c r="BA518">
        <f ca="1"/>
        <v>0</v>
      </c>
      <c r="BB518">
        <f ca="1"/>
        <v>0.1641052553918233</v>
      </c>
      <c r="BC518">
        <f ca="1"/>
        <v>0.61754520149703063</v>
      </c>
      <c r="BD518">
        <f ca="1"/>
        <v>0</v>
      </c>
      <c r="BE518">
        <f ca="1"/>
        <v>0</v>
      </c>
      <c r="BF518">
        <f ca="1"/>
        <v>0.36238260826398827</v>
      </c>
      <c r="BG518">
        <f ca="1"/>
        <v>1.1594533243543977E-3</v>
      </c>
      <c r="BH518">
        <f ca="1"/>
        <v>3.5515391261134237</v>
      </c>
      <c r="BI518">
        <f ca="1"/>
        <v>5.7164241567547763E-2</v>
      </c>
      <c r="BJ518">
        <f ca="1"/>
        <v>4.1442740473365214E-2</v>
      </c>
      <c r="CB518">
        <f ca="1"/>
        <v>2.674872925000956</v>
      </c>
      <c r="CC518">
        <f ca="1"/>
        <v>1.2432529953527287</v>
      </c>
      <c r="CD518">
        <f ca="1"/>
        <v>4.9305226392268491</v>
      </c>
      <c r="CE518">
        <f ca="1"/>
        <v>0</v>
      </c>
      <c r="CF518">
        <f ca="1"/>
        <v>3.3068058660484922</v>
      </c>
      <c r="CG518">
        <f ca="1"/>
        <v>0</v>
      </c>
      <c r="CH518">
        <f ca="1"/>
        <v>1.4677919973225828</v>
      </c>
      <c r="CI518">
        <f ca="1"/>
        <v>5.6489918424832872</v>
      </c>
      <c r="CJ518">
        <f ca="1"/>
        <v>0</v>
      </c>
      <c r="CK518">
        <f ca="1"/>
        <v>5.8604935795760404</v>
      </c>
      <c r="CL518">
        <f ca="1"/>
        <v>2.0488137145970531</v>
      </c>
      <c r="CM518">
        <f ca="1"/>
        <v>2.1777046580756729</v>
      </c>
      <c r="DE518">
        <f ca="1"/>
        <v>0.19327144317512174</v>
      </c>
      <c r="DF518">
        <f ca="1"/>
        <v>2.7234550754114766</v>
      </c>
      <c r="DG518">
        <f ca="1"/>
        <v>3.2350459469471529E-2</v>
      </c>
      <c r="DH518">
        <f ca="1"/>
        <v>4.9666975962155031E-2</v>
      </c>
      <c r="DI518">
        <f ca="1"/>
        <v>0</v>
      </c>
      <c r="DJ518">
        <f ca="1"/>
        <v>1.1170000252109671E-2</v>
      </c>
      <c r="DK518">
        <f ca="1"/>
        <v>0</v>
      </c>
      <c r="DL518">
        <f ca="1"/>
        <v>0</v>
      </c>
      <c r="DM518">
        <f ca="1"/>
        <v>1.1571342345738783E-3</v>
      </c>
      <c r="DN518">
        <f ca="1"/>
        <v>0</v>
      </c>
      <c r="DO518">
        <f ca="1"/>
        <v>0</v>
      </c>
      <c r="DP518">
        <f ca="1"/>
        <v>0</v>
      </c>
    </row>
    <row r="519" spans="1:120" ht="24" customHeight="1" x14ac:dyDescent="0.2">
      <c r="V519">
        <f ca="1"/>
        <v>0</v>
      </c>
      <c r="W519">
        <f ca="1"/>
        <v>0</v>
      </c>
      <c r="X519">
        <f ca="1"/>
        <v>0</v>
      </c>
      <c r="Y519">
        <f ca="1"/>
        <v>0</v>
      </c>
      <c r="Z519">
        <f ca="1"/>
        <v>0</v>
      </c>
      <c r="AA519">
        <f ca="1"/>
        <v>2.6732601587288105E-2</v>
      </c>
      <c r="AB519">
        <f ca="1"/>
        <v>1.1259629089442456</v>
      </c>
      <c r="AC519">
        <f ca="1"/>
        <v>0</v>
      </c>
      <c r="AD519">
        <f ca="1"/>
        <v>0</v>
      </c>
      <c r="AE519">
        <f ca="1"/>
        <v>0</v>
      </c>
      <c r="AF519">
        <f ca="1"/>
        <v>0</v>
      </c>
      <c r="AG519">
        <f ca="1"/>
        <v>0</v>
      </c>
      <c r="AY519">
        <f ca="1"/>
        <v>0</v>
      </c>
      <c r="AZ519">
        <f ca="1"/>
        <v>0</v>
      </c>
      <c r="BA519">
        <f ca="1"/>
        <v>0</v>
      </c>
      <c r="BB519">
        <f ca="1"/>
        <v>0.18442493960050363</v>
      </c>
      <c r="BC519">
        <f ca="1"/>
        <v>0.54306417800296536</v>
      </c>
      <c r="BD519">
        <f ca="1"/>
        <v>0</v>
      </c>
      <c r="BE519">
        <f ca="1"/>
        <v>0</v>
      </c>
      <c r="BF519">
        <f ca="1"/>
        <v>0.24223507545155545</v>
      </c>
      <c r="BG519">
        <f ca="1"/>
        <v>9.0520862109377516E-4</v>
      </c>
      <c r="BH519">
        <f ca="1"/>
        <v>2.4642703024446919</v>
      </c>
      <c r="BI519">
        <f ca="1"/>
        <v>4.4572657795774004E-2</v>
      </c>
      <c r="BJ519">
        <f ca="1"/>
        <v>4.1171256792620729E-2</v>
      </c>
      <c r="CB519">
        <f ca="1"/>
        <v>3.3582349998931065</v>
      </c>
      <c r="CC519">
        <f ca="1"/>
        <v>0.93190586722328272</v>
      </c>
      <c r="CD519">
        <f ca="1"/>
        <v>3.7040587451749092</v>
      </c>
      <c r="CE519">
        <f ca="1"/>
        <v>0</v>
      </c>
      <c r="CF519">
        <f ca="1"/>
        <v>3.2535227349067357</v>
      </c>
      <c r="CG519">
        <f ca="1"/>
        <v>0</v>
      </c>
      <c r="CH519">
        <f ca="1"/>
        <v>0.90988153856044951</v>
      </c>
      <c r="CI519">
        <f ca="1"/>
        <v>4.1483398618699976</v>
      </c>
      <c r="CJ519">
        <f ca="1"/>
        <v>0</v>
      </c>
      <c r="CK519">
        <f ca="1"/>
        <v>4.3387391854519475</v>
      </c>
      <c r="CL519">
        <f ca="1"/>
        <v>2.2490014622370427</v>
      </c>
      <c r="CM519">
        <f ca="1"/>
        <v>1.111257659567082</v>
      </c>
      <c r="DE519">
        <f ca="1"/>
        <v>0.14791682898787251</v>
      </c>
      <c r="DF519">
        <f ca="1"/>
        <v>1.1013818555994561</v>
      </c>
      <c r="DG519">
        <f ca="1"/>
        <v>3.042255368427459E-2</v>
      </c>
      <c r="DH519">
        <f ca="1"/>
        <v>9.0521172737764014E-2</v>
      </c>
      <c r="DI519">
        <f ca="1"/>
        <v>0</v>
      </c>
      <c r="DJ519">
        <f ca="1"/>
        <v>8.5524686400764126E-3</v>
      </c>
      <c r="DK519">
        <f ca="1"/>
        <v>0</v>
      </c>
      <c r="DL519">
        <f ca="1"/>
        <v>0</v>
      </c>
      <c r="DM519">
        <f ca="1"/>
        <v>1.4284221335215078E-3</v>
      </c>
      <c r="DN519">
        <f ca="1"/>
        <v>0</v>
      </c>
      <c r="DO519">
        <f ca="1"/>
        <v>0</v>
      </c>
      <c r="DP519">
        <f ca="1"/>
        <v>0</v>
      </c>
    </row>
    <row r="520" spans="1:120" ht="24" customHeight="1" x14ac:dyDescent="0.2">
      <c r="V520">
        <f ca="1"/>
        <v>0</v>
      </c>
      <c r="W520">
        <f ca="1"/>
        <v>0</v>
      </c>
      <c r="X520">
        <f ca="1"/>
        <v>0</v>
      </c>
      <c r="Y520">
        <f ca="1"/>
        <v>0</v>
      </c>
      <c r="Z520">
        <f ca="1"/>
        <v>0</v>
      </c>
      <c r="AA520">
        <f ca="1"/>
        <v>4.35214545259777E-2</v>
      </c>
      <c r="AB520">
        <f ca="1"/>
        <v>1.2680393277083091</v>
      </c>
      <c r="AC520">
        <f ca="1"/>
        <v>0</v>
      </c>
      <c r="AD520">
        <f ca="1"/>
        <v>0</v>
      </c>
      <c r="AE520">
        <f ca="1"/>
        <v>0</v>
      </c>
      <c r="AF520">
        <f ca="1"/>
        <v>0</v>
      </c>
      <c r="AG520">
        <f ca="1"/>
        <v>0</v>
      </c>
      <c r="AY520">
        <f ca="1"/>
        <v>0</v>
      </c>
      <c r="AZ520">
        <f ca="1"/>
        <v>0</v>
      </c>
      <c r="BA520">
        <f ca="1"/>
        <v>0</v>
      </c>
      <c r="BB520">
        <f ca="1"/>
        <v>0.11096344510600313</v>
      </c>
      <c r="BC520">
        <f ca="1"/>
        <v>0.28164006919768819</v>
      </c>
      <c r="BD520">
        <f ca="1"/>
        <v>0</v>
      </c>
      <c r="BE520">
        <f ca="1"/>
        <v>0</v>
      </c>
      <c r="BF520">
        <f ca="1"/>
        <v>0.17772685246838049</v>
      </c>
      <c r="BG520">
        <f ca="1"/>
        <v>7.3491467097048071E-4</v>
      </c>
      <c r="BH520">
        <f ca="1"/>
        <v>1.2635208034804262</v>
      </c>
      <c r="BI520">
        <f ca="1"/>
        <v>3.8899534083720502E-2</v>
      </c>
      <c r="BJ520">
        <f ca="1"/>
        <v>3.010764340639303E-2</v>
      </c>
      <c r="CB520">
        <f ca="1"/>
        <v>7.8683509765495803</v>
      </c>
      <c r="CC520">
        <f ca="1"/>
        <v>1.1656906646521468</v>
      </c>
      <c r="CD520">
        <f ca="1"/>
        <v>8.3886110336746089</v>
      </c>
      <c r="CE520">
        <f ca="1"/>
        <v>0</v>
      </c>
      <c r="CF520">
        <f ca="1"/>
        <v>6.7774363254103829</v>
      </c>
      <c r="CG520">
        <f ca="1"/>
        <v>0</v>
      </c>
      <c r="CH520">
        <f ca="1"/>
        <v>1.4164600873865922</v>
      </c>
      <c r="CI520">
        <f ca="1"/>
        <v>7.6604413779071372</v>
      </c>
      <c r="CJ520">
        <f ca="1"/>
        <v>0</v>
      </c>
      <c r="CK520">
        <f ca="1"/>
        <v>7.169511570504806</v>
      </c>
      <c r="CL520">
        <f ca="1"/>
        <v>4.9536391149604961</v>
      </c>
      <c r="CM520">
        <f ca="1"/>
        <v>5.5579873475606503</v>
      </c>
      <c r="DE520">
        <f ca="1"/>
        <v>0.27734221349972149</v>
      </c>
      <c r="DF520">
        <f ca="1"/>
        <v>3.6427148229471138</v>
      </c>
      <c r="DG520">
        <f ca="1"/>
        <v>4.9459368813913517E-2</v>
      </c>
      <c r="DH520">
        <f ca="1"/>
        <v>4.6035268209764606E-2</v>
      </c>
      <c r="DI520">
        <f ca="1"/>
        <v>0</v>
      </c>
      <c r="DJ520">
        <f ca="1"/>
        <v>1.5538659609576783E-2</v>
      </c>
      <c r="DK520">
        <f ca="1"/>
        <v>0</v>
      </c>
      <c r="DL520">
        <f ca="1"/>
        <v>0</v>
      </c>
      <c r="DM520">
        <f ca="1"/>
        <v>1.6804296459931765E-3</v>
      </c>
      <c r="DN520">
        <f ca="1"/>
        <v>0</v>
      </c>
      <c r="DO520">
        <f ca="1"/>
        <v>0</v>
      </c>
      <c r="DP520">
        <f ca="1"/>
        <v>0</v>
      </c>
    </row>
    <row r="521" spans="1:120" ht="24" customHeight="1" x14ac:dyDescent="0.2">
      <c r="V521">
        <f ca="1"/>
        <v>0</v>
      </c>
      <c r="W521">
        <f ca="1"/>
        <v>0</v>
      </c>
      <c r="X521">
        <f ca="1"/>
        <v>0</v>
      </c>
      <c r="Y521">
        <f ca="1"/>
        <v>0</v>
      </c>
      <c r="Z521">
        <f ca="1"/>
        <v>0</v>
      </c>
      <c r="AA521">
        <f ca="1"/>
        <v>3.4348254474411172E-2</v>
      </c>
      <c r="AB521">
        <f ca="1"/>
        <v>1.3507934766916649</v>
      </c>
      <c r="AC521">
        <f ca="1"/>
        <v>0</v>
      </c>
      <c r="AD521">
        <f ca="1"/>
        <v>0</v>
      </c>
      <c r="AE521">
        <f ca="1"/>
        <v>0</v>
      </c>
      <c r="AF521">
        <f ca="1"/>
        <v>0</v>
      </c>
      <c r="AG521">
        <f ca="1"/>
        <v>0</v>
      </c>
      <c r="AY521">
        <f ca="1"/>
        <v>0</v>
      </c>
      <c r="AZ521">
        <f ca="1"/>
        <v>0</v>
      </c>
      <c r="BA521">
        <f ca="1"/>
        <v>0</v>
      </c>
      <c r="BB521">
        <f ca="1"/>
        <v>0.1741828928661508</v>
      </c>
      <c r="BC521">
        <f ca="1"/>
        <v>0.68680287449628974</v>
      </c>
      <c r="BD521">
        <f ca="1"/>
        <v>0</v>
      </c>
      <c r="BE521">
        <f ca="1"/>
        <v>0</v>
      </c>
      <c r="BF521">
        <f ca="1"/>
        <v>0.34510612738173263</v>
      </c>
      <c r="BG521">
        <f ca="1"/>
        <v>1.055437268624113E-3</v>
      </c>
      <c r="BH521">
        <f ca="1"/>
        <v>4.0677838987218582</v>
      </c>
      <c r="BI521">
        <f ca="1"/>
        <v>6.1081295762727965E-2</v>
      </c>
      <c r="BJ521">
        <f ca="1"/>
        <v>4.3714122179807247E-2</v>
      </c>
      <c r="CB521">
        <f ca="1"/>
        <v>3.6944131290065445</v>
      </c>
      <c r="CC521">
        <f ca="1"/>
        <v>1.3645357069763249</v>
      </c>
      <c r="CD521">
        <f ca="1"/>
        <v>4.2628304188582407</v>
      </c>
      <c r="CE521">
        <f ca="1"/>
        <v>0</v>
      </c>
      <c r="CF521">
        <f ca="1"/>
        <v>6.1631761657998974</v>
      </c>
      <c r="CG521">
        <f ca="1"/>
        <v>0</v>
      </c>
      <c r="CH521">
        <f ca="1"/>
        <v>1.4871483572743731</v>
      </c>
      <c r="CI521">
        <f ca="1"/>
        <v>5.4902041725462398</v>
      </c>
      <c r="CJ521">
        <f ca="1"/>
        <v>0</v>
      </c>
      <c r="CK521">
        <f ca="1"/>
        <v>6.8511800572576229</v>
      </c>
      <c r="CL521">
        <f ca="1"/>
        <v>2.690884029616206</v>
      </c>
      <c r="CM521">
        <f ca="1"/>
        <v>3.2757252568563775</v>
      </c>
      <c r="DE521">
        <f ca="1"/>
        <v>0.28935760461022775</v>
      </c>
      <c r="DF521">
        <f ca="1"/>
        <v>3.5666539210442685</v>
      </c>
      <c r="DG521">
        <f ca="1"/>
        <v>4.9578214312133821E-2</v>
      </c>
      <c r="DH521">
        <f ca="1"/>
        <v>4.3867716832623242E-2</v>
      </c>
      <c r="DI521">
        <f ca="1"/>
        <v>0</v>
      </c>
      <c r="DJ521">
        <f ca="1"/>
        <v>1.7752845464109615E-2</v>
      </c>
      <c r="DK521">
        <f ca="1"/>
        <v>0</v>
      </c>
      <c r="DL521">
        <f ca="1"/>
        <v>0</v>
      </c>
      <c r="DM521">
        <f ca="1"/>
        <v>1.6502239248695368E-3</v>
      </c>
      <c r="DN521">
        <f ca="1"/>
        <v>0</v>
      </c>
      <c r="DO521">
        <f ca="1"/>
        <v>0</v>
      </c>
      <c r="DP521">
        <f ca="1"/>
        <v>0</v>
      </c>
    </row>
    <row r="522" spans="1:120" ht="24" customHeight="1" x14ac:dyDescent="0.2">
      <c r="V522">
        <f ca="1"/>
        <v>0</v>
      </c>
      <c r="W522">
        <f ca="1"/>
        <v>0</v>
      </c>
      <c r="X522">
        <f ca="1"/>
        <v>0</v>
      </c>
      <c r="Y522">
        <f ca="1"/>
        <v>0</v>
      </c>
      <c r="Z522">
        <f ca="1"/>
        <v>0</v>
      </c>
      <c r="AA522">
        <f ca="1"/>
        <v>2.7719695295908786E-2</v>
      </c>
      <c r="AB522">
        <f ca="1"/>
        <v>0.8134728413871446</v>
      </c>
      <c r="AC522">
        <f ca="1"/>
        <v>0</v>
      </c>
      <c r="AD522">
        <f ca="1"/>
        <v>0</v>
      </c>
      <c r="AE522">
        <f ca="1"/>
        <v>0</v>
      </c>
      <c r="AF522">
        <f ca="1"/>
        <v>0</v>
      </c>
      <c r="AG522">
        <f ca="1"/>
        <v>0</v>
      </c>
      <c r="AY522">
        <f ca="1"/>
        <v>0</v>
      </c>
      <c r="AZ522">
        <f ca="1"/>
        <v>0</v>
      </c>
      <c r="BA522">
        <f ca="1"/>
        <v>0</v>
      </c>
      <c r="BB522">
        <f ca="1"/>
        <v>0.164000604885124</v>
      </c>
      <c r="BC522">
        <f ca="1"/>
        <v>0.55535086249756627</v>
      </c>
      <c r="BD522">
        <f ca="1"/>
        <v>0</v>
      </c>
      <c r="BE522">
        <f ca="1"/>
        <v>0</v>
      </c>
      <c r="BF522">
        <f ca="1"/>
        <v>0.20079784245492388</v>
      </c>
      <c r="BG522">
        <f ca="1"/>
        <v>7.8668225769110611E-4</v>
      </c>
      <c r="BH522">
        <f ca="1"/>
        <v>3.1031865213952567</v>
      </c>
      <c r="BI522">
        <f ca="1"/>
        <v>3.7186176180618216E-2</v>
      </c>
      <c r="BJ522">
        <f ca="1"/>
        <v>3.6624329951165567E-2</v>
      </c>
      <c r="CB522">
        <f ca="1"/>
        <v>3.0167290588984339</v>
      </c>
      <c r="CC522">
        <f ca="1"/>
        <v>1.4245624096670813</v>
      </c>
      <c r="CD522">
        <f ca="1"/>
        <v>10.000592726519443</v>
      </c>
      <c r="CE522">
        <f ca="1"/>
        <v>0</v>
      </c>
      <c r="CF522">
        <f ca="1"/>
        <v>3.1953220728532759</v>
      </c>
      <c r="CG522">
        <f ca="1"/>
        <v>0</v>
      </c>
      <c r="CH522">
        <f ca="1"/>
        <v>0.8092986550527671</v>
      </c>
      <c r="CI522">
        <f ca="1"/>
        <v>3.9594105669764894</v>
      </c>
      <c r="CJ522">
        <f ca="1"/>
        <v>0</v>
      </c>
      <c r="CK522">
        <f ca="1"/>
        <v>4.6913311569349272</v>
      </c>
      <c r="CL522">
        <f ca="1"/>
        <v>2.6643309214676223</v>
      </c>
      <c r="CM522">
        <f ca="1"/>
        <v>5.7226777244954565</v>
      </c>
      <c r="DE522">
        <f ca="1"/>
        <v>0.39092384994409751</v>
      </c>
      <c r="DF522">
        <f ca="1"/>
        <v>2.8763011337408471</v>
      </c>
      <c r="DG522">
        <f ca="1"/>
        <v>6.1788984237029776E-2</v>
      </c>
      <c r="DH522">
        <f ca="1"/>
        <v>0.12337772920149817</v>
      </c>
      <c r="DI522">
        <f ca="1"/>
        <v>0</v>
      </c>
      <c r="DJ522">
        <f ca="1"/>
        <v>1.9868718549850995E-2</v>
      </c>
      <c r="DK522">
        <f ca="1"/>
        <v>0</v>
      </c>
      <c r="DL522">
        <f ca="1"/>
        <v>0</v>
      </c>
      <c r="DM522">
        <f ca="1"/>
        <v>2.7914440749578001E-3</v>
      </c>
      <c r="DN522">
        <f ca="1"/>
        <v>0</v>
      </c>
      <c r="DO522">
        <f ca="1"/>
        <v>0</v>
      </c>
      <c r="DP522">
        <f ca="1"/>
        <v>0</v>
      </c>
    </row>
    <row r="523" spans="1:120" ht="24" customHeight="1" x14ac:dyDescent="0.2">
      <c r="V523">
        <f ca="1"/>
        <v>0</v>
      </c>
      <c r="W523">
        <f ca="1"/>
        <v>0</v>
      </c>
      <c r="X523">
        <f ca="1"/>
        <v>0</v>
      </c>
      <c r="Y523">
        <f ca="1"/>
        <v>0</v>
      </c>
      <c r="Z523">
        <f ca="1"/>
        <v>0</v>
      </c>
      <c r="AA523">
        <f ca="1"/>
        <v>3.7966140795569286E-2</v>
      </c>
      <c r="AB523">
        <f ca="1"/>
        <v>1.0591884156466573</v>
      </c>
      <c r="AC523">
        <f ca="1"/>
        <v>0</v>
      </c>
      <c r="AD523">
        <f ca="1"/>
        <v>0</v>
      </c>
      <c r="AE523">
        <f ca="1"/>
        <v>0</v>
      </c>
      <c r="AF523">
        <f ca="1"/>
        <v>0</v>
      </c>
      <c r="AG523">
        <f ca="1"/>
        <v>0</v>
      </c>
      <c r="AY523">
        <f ca="1"/>
        <v>0</v>
      </c>
      <c r="AZ523">
        <f ca="1"/>
        <v>0</v>
      </c>
      <c r="BA523">
        <f ca="1"/>
        <v>0</v>
      </c>
      <c r="BB523">
        <f ca="1"/>
        <v>0.13042536002798688</v>
      </c>
      <c r="BC523">
        <f ca="1"/>
        <v>0.35075657118139136</v>
      </c>
      <c r="BD523">
        <f ca="1"/>
        <v>0</v>
      </c>
      <c r="BE523">
        <f ca="1"/>
        <v>0</v>
      </c>
      <c r="BF523">
        <f ca="1"/>
        <v>0.15087347547131708</v>
      </c>
      <c r="BG523">
        <f ca="1"/>
        <v>8.000581031128494E-4</v>
      </c>
      <c r="BH523">
        <f ca="1"/>
        <v>1.4533179319947671</v>
      </c>
      <c r="BI523">
        <f ca="1"/>
        <v>2.8762479289051634E-2</v>
      </c>
      <c r="BJ523">
        <f ca="1"/>
        <v>3.2137580625675823E-2</v>
      </c>
      <c r="CB523">
        <f ca="1"/>
        <v>4.957601208630062</v>
      </c>
      <c r="CC523">
        <f ca="1"/>
        <v>1.8379872245162989</v>
      </c>
      <c r="CD523">
        <f ca="1"/>
        <v>11.8781841253855</v>
      </c>
      <c r="CE523">
        <f ca="1"/>
        <v>0</v>
      </c>
      <c r="CF523">
        <f ca="1"/>
        <v>6.00748702343129</v>
      </c>
      <c r="CG523">
        <f ca="1"/>
        <v>0</v>
      </c>
      <c r="CH523">
        <f ca="1"/>
        <v>1.5087333632743858</v>
      </c>
      <c r="CI523">
        <f ca="1"/>
        <v>7.6808746907611214</v>
      </c>
      <c r="CJ523">
        <f ca="1"/>
        <v>0</v>
      </c>
      <c r="CK523">
        <f ca="1"/>
        <v>8.1892594993537902</v>
      </c>
      <c r="CL523">
        <f ca="1"/>
        <v>5.1233056275836599</v>
      </c>
      <c r="CM523">
        <f ca="1"/>
        <v>7.233467376938056</v>
      </c>
      <c r="DE523">
        <f ca="1"/>
        <v>0.1985067893400618</v>
      </c>
      <c r="DF523">
        <f ca="1"/>
        <v>2.163860697676173</v>
      </c>
      <c r="DG523">
        <f ca="1"/>
        <v>3.6929272165932017E-2</v>
      </c>
      <c r="DH523">
        <f ca="1"/>
        <v>4.6449171462948177E-2</v>
      </c>
      <c r="DI523">
        <f ca="1"/>
        <v>0</v>
      </c>
      <c r="DJ523">
        <f ca="1"/>
        <v>1.0268690246634238E-2</v>
      </c>
      <c r="DK523">
        <f ca="1"/>
        <v>0</v>
      </c>
      <c r="DL523">
        <f ca="1"/>
        <v>0</v>
      </c>
      <c r="DM523">
        <f ca="1"/>
        <v>1.2062133050831597E-3</v>
      </c>
      <c r="DN523">
        <f ca="1"/>
        <v>0</v>
      </c>
      <c r="DO523">
        <f ca="1"/>
        <v>0</v>
      </c>
      <c r="DP523">
        <f ca="1"/>
        <v>0</v>
      </c>
    </row>
    <row r="524" spans="1:120" ht="24" customHeight="1" x14ac:dyDescent="0.2">
      <c r="V524">
        <f ca="1"/>
        <v>0</v>
      </c>
      <c r="W524">
        <f ca="1"/>
        <v>0</v>
      </c>
      <c r="X524">
        <f ca="1"/>
        <v>0</v>
      </c>
      <c r="Y524">
        <f ca="1"/>
        <v>0</v>
      </c>
      <c r="Z524">
        <f ca="1"/>
        <v>0</v>
      </c>
      <c r="AA524">
        <f ca="1"/>
        <v>2.0927830480903707E-2</v>
      </c>
      <c r="AB524">
        <f ca="1"/>
        <v>0.63348167826986368</v>
      </c>
      <c r="AC524">
        <f ca="1"/>
        <v>0</v>
      </c>
      <c r="AD524">
        <f ca="1"/>
        <v>0</v>
      </c>
      <c r="AE524">
        <f ca="1"/>
        <v>0</v>
      </c>
      <c r="AF524">
        <f ca="1"/>
        <v>0</v>
      </c>
      <c r="AG524">
        <f ca="1"/>
        <v>0</v>
      </c>
      <c r="AY524">
        <f ca="1"/>
        <v>0</v>
      </c>
      <c r="AZ524">
        <f ca="1"/>
        <v>0</v>
      </c>
      <c r="BA524">
        <f ca="1"/>
        <v>0</v>
      </c>
      <c r="BB524">
        <f ca="1"/>
        <v>0.11922172697954544</v>
      </c>
      <c r="BC524">
        <f ca="1"/>
        <v>0.3079087566035642</v>
      </c>
      <c r="BD524">
        <f ca="1"/>
        <v>0</v>
      </c>
      <c r="BE524">
        <f ca="1"/>
        <v>0</v>
      </c>
      <c r="BF524">
        <f ca="1"/>
        <v>0.17134116238501648</v>
      </c>
      <c r="BG524">
        <f ca="1"/>
        <v>5.9408653241075412E-4</v>
      </c>
      <c r="BH524">
        <f ca="1"/>
        <v>1.752358311162679</v>
      </c>
      <c r="BI524">
        <f ca="1"/>
        <v>2.7268884917837737E-2</v>
      </c>
      <c r="BJ524">
        <f ca="1"/>
        <v>2.4687541608345211E-2</v>
      </c>
      <c r="CB524">
        <f ca="1"/>
        <v>5.4327427217460498</v>
      </c>
      <c r="CC524">
        <f ca="1"/>
        <v>1.3090149486998266</v>
      </c>
      <c r="CD524">
        <f ca="1"/>
        <v>8.3455078516005283</v>
      </c>
      <c r="CE524">
        <f ca="1"/>
        <v>0</v>
      </c>
      <c r="CF524">
        <f ca="1"/>
        <v>5.6662353888688202</v>
      </c>
      <c r="CG524">
        <f ca="1"/>
        <v>0</v>
      </c>
      <c r="CH524">
        <f ca="1"/>
        <v>1.0983301788957014</v>
      </c>
      <c r="CI524">
        <f ca="1"/>
        <v>5.9203725099114086</v>
      </c>
      <c r="CJ524">
        <f ca="1"/>
        <v>0</v>
      </c>
      <c r="CK524">
        <f ca="1"/>
        <v>5.850839760387621</v>
      </c>
      <c r="CL524">
        <f ca="1"/>
        <v>4.0050326936116338</v>
      </c>
      <c r="CM524">
        <f ca="1"/>
        <v>5.415962895261127</v>
      </c>
      <c r="DE524">
        <f ca="1"/>
        <v>0.31793154059624917</v>
      </c>
      <c r="DF524">
        <f ca="1"/>
        <v>2.4345643423935033</v>
      </c>
      <c r="DG524">
        <f ca="1"/>
        <v>5.6122407633397875E-2</v>
      </c>
      <c r="DH524">
        <f ca="1"/>
        <v>0.12361071983647123</v>
      </c>
      <c r="DI524">
        <f ca="1"/>
        <v>0</v>
      </c>
      <c r="DJ524">
        <f ca="1"/>
        <v>1.8020041879542141E-2</v>
      </c>
      <c r="DK524">
        <f ca="1"/>
        <v>0</v>
      </c>
      <c r="DL524">
        <f ca="1"/>
        <v>0</v>
      </c>
      <c r="DM524">
        <f ca="1"/>
        <v>2.327700862080736E-3</v>
      </c>
      <c r="DN524">
        <f ca="1"/>
        <v>0</v>
      </c>
      <c r="DO524">
        <f ca="1"/>
        <v>0</v>
      </c>
      <c r="DP524">
        <f ca="1"/>
        <v>0</v>
      </c>
    </row>
    <row r="529" spans="1:33" ht="24" customHeight="1" x14ac:dyDescent="0.2">
      <c r="T529" t="s">
        <v>109</v>
      </c>
      <c r="V529" s="105" cm="1">
        <f t="array" aca="1" ref="V529:AG536" ca="1">_xlfn.ANCHORARRAY(V517)+_xlfn.ANCHORARRAY(AY517)+_xlfn.ANCHORARRAY(CB517)+_xlfn.ANCHORARRAY(DE517)</f>
        <v>8.8218888609780581</v>
      </c>
      <c r="W529" s="106">
        <f ca="1"/>
        <v>4.897467851827586</v>
      </c>
      <c r="X529" s="106">
        <f ca="1"/>
        <v>9.2581630221654674</v>
      </c>
      <c r="Y529" s="106">
        <f ca="1"/>
        <v>0.23744123382064025</v>
      </c>
      <c r="Z529" s="106">
        <f ca="1"/>
        <v>8.2295537555853304</v>
      </c>
      <c r="AA529" s="106">
        <f ca="1"/>
        <v>5.847325869722008E-2</v>
      </c>
      <c r="AB529" s="106">
        <f ca="1"/>
        <v>3.0369213760443534</v>
      </c>
      <c r="AC529" s="106">
        <f ca="1"/>
        <v>9.0397613070054312</v>
      </c>
      <c r="AD529" s="106">
        <f ca="1"/>
        <v>3.0462019551298633E-3</v>
      </c>
      <c r="AE529" s="106">
        <f ca="1"/>
        <v>8.8259408803442607</v>
      </c>
      <c r="AF529" s="106">
        <f ca="1"/>
        <v>6.1207293367459421</v>
      </c>
      <c r="AG529" s="107">
        <f ca="1"/>
        <v>6.9065148059018027</v>
      </c>
    </row>
    <row r="530" spans="1:33" ht="24" customHeight="1" x14ac:dyDescent="0.2">
      <c r="V530" s="108">
        <f ca="1"/>
        <v>2.8681443681760777</v>
      </c>
      <c r="W530">
        <f ca="1"/>
        <v>3.9667080707642053</v>
      </c>
      <c r="X530">
        <f ca="1"/>
        <v>4.9628730986963205</v>
      </c>
      <c r="Y530">
        <f ca="1"/>
        <v>0.21377223135397833</v>
      </c>
      <c r="Z530">
        <f ca="1"/>
        <v>3.9243510675455227</v>
      </c>
      <c r="AA530">
        <f ca="1"/>
        <v>4.1997580355708303E-2</v>
      </c>
      <c r="AB530">
        <f ca="1"/>
        <v>2.3023927368736228</v>
      </c>
      <c r="AC530">
        <f ca="1"/>
        <v>6.0113744507472759</v>
      </c>
      <c r="AD530">
        <f ca="1"/>
        <v>2.3165875589282762E-3</v>
      </c>
      <c r="AE530">
        <f ca="1"/>
        <v>9.4120327056894642</v>
      </c>
      <c r="AF530">
        <f ca="1"/>
        <v>2.105977956164601</v>
      </c>
      <c r="AG530" s="109">
        <f ca="1"/>
        <v>2.2191473985490382</v>
      </c>
    </row>
    <row r="531" spans="1:33" ht="24" customHeight="1" x14ac:dyDescent="0.2">
      <c r="V531" s="108">
        <f ca="1"/>
        <v>3.506151828880979</v>
      </c>
      <c r="W531">
        <f ca="1"/>
        <v>2.0332877228227391</v>
      </c>
      <c r="X531">
        <f ca="1"/>
        <v>3.7344812988591838</v>
      </c>
      <c r="Y531">
        <f ca="1"/>
        <v>0.27494611233826766</v>
      </c>
      <c r="Z531">
        <f ca="1"/>
        <v>3.7965869129097012</v>
      </c>
      <c r="AA531">
        <f ca="1"/>
        <v>3.5285070227364518E-2</v>
      </c>
      <c r="AB531">
        <f ca="1"/>
        <v>2.0358444475046951</v>
      </c>
      <c r="AC531">
        <f ca="1"/>
        <v>4.3905749373215528</v>
      </c>
      <c r="AD531">
        <f ca="1"/>
        <v>2.3336307546152832E-3</v>
      </c>
      <c r="AE531">
        <f ca="1"/>
        <v>6.8030094878966398</v>
      </c>
      <c r="AF531">
        <f ca="1"/>
        <v>2.2935741200328166</v>
      </c>
      <c r="AG531" s="109">
        <f ca="1"/>
        <v>1.1524289163597028</v>
      </c>
    </row>
    <row r="532" spans="1:33" ht="24" customHeight="1" x14ac:dyDescent="0.2">
      <c r="V532" s="108">
        <f ca="1"/>
        <v>8.1456931900493021</v>
      </c>
      <c r="W532">
        <f ca="1"/>
        <v>4.808405487599261</v>
      </c>
      <c r="X532">
        <f ca="1"/>
        <v>8.4380704024885222</v>
      </c>
      <c r="Y532">
        <f ca="1"/>
        <v>0.15699871331576773</v>
      </c>
      <c r="Z532">
        <f ca="1"/>
        <v>7.0590763946080708</v>
      </c>
      <c r="AA532">
        <f ca="1"/>
        <v>5.9060114135554481E-2</v>
      </c>
      <c r="AB532">
        <f ca="1"/>
        <v>2.6844994150949013</v>
      </c>
      <c r="AC532">
        <f ca="1"/>
        <v>7.8381682303755174</v>
      </c>
      <c r="AD532">
        <f ca="1"/>
        <v>2.4153443169636574E-3</v>
      </c>
      <c r="AE532">
        <f ca="1"/>
        <v>8.4330323739852329</v>
      </c>
      <c r="AF532">
        <f ca="1"/>
        <v>4.9925386490442163</v>
      </c>
      <c r="AG532" s="109">
        <f ca="1"/>
        <v>5.5880949909670434</v>
      </c>
    </row>
    <row r="533" spans="1:33" ht="24" customHeight="1" x14ac:dyDescent="0.2">
      <c r="V533" s="108">
        <f ca="1"/>
        <v>3.9837707336167725</v>
      </c>
      <c r="W533">
        <f ca="1"/>
        <v>4.9311896280205936</v>
      </c>
      <c r="X533">
        <f ca="1"/>
        <v>4.3124086331703744</v>
      </c>
      <c r="Y533">
        <f ca="1"/>
        <v>0.21805060969877404</v>
      </c>
      <c r="Z533">
        <f ca="1"/>
        <v>6.8499790402961871</v>
      </c>
      <c r="AA533">
        <f ca="1"/>
        <v>5.2101099938520787E-2</v>
      </c>
      <c r="AB533">
        <f ca="1"/>
        <v>2.8379418339660383</v>
      </c>
      <c r="AC533">
        <f ca="1"/>
        <v>5.835310299927972</v>
      </c>
      <c r="AD533">
        <f ca="1"/>
        <v>2.7056611934936498E-3</v>
      </c>
      <c r="AE533">
        <f ca="1"/>
        <v>10.918963955979482</v>
      </c>
      <c r="AF533">
        <f ca="1"/>
        <v>2.7519653253789338</v>
      </c>
      <c r="AG533" s="109">
        <f ca="1"/>
        <v>3.3194393790361847</v>
      </c>
    </row>
    <row r="534" spans="1:33" ht="24" customHeight="1" x14ac:dyDescent="0.2">
      <c r="V534" s="108">
        <f ca="1"/>
        <v>3.4076529088425316</v>
      </c>
      <c r="W534">
        <f ca="1"/>
        <v>4.3008635434079281</v>
      </c>
      <c r="X534">
        <f ca="1"/>
        <v>10.062381710756473</v>
      </c>
      <c r="Y534">
        <f ca="1"/>
        <v>0.28737833408662217</v>
      </c>
      <c r="Z534">
        <f ca="1"/>
        <v>3.7506729353508419</v>
      </c>
      <c r="AA534">
        <f ca="1"/>
        <v>4.7588413845759778E-2</v>
      </c>
      <c r="AB534">
        <f ca="1"/>
        <v>1.6227714964399116</v>
      </c>
      <c r="AC534">
        <f ca="1"/>
        <v>4.1602084094314131</v>
      </c>
      <c r="AD534">
        <f ca="1"/>
        <v>3.5781263326489063E-3</v>
      </c>
      <c r="AE534">
        <f ca="1"/>
        <v>7.7945176783301839</v>
      </c>
      <c r="AF534">
        <f ca="1"/>
        <v>2.7015170976482406</v>
      </c>
      <c r="AG534" s="109">
        <f ca="1"/>
        <v>5.7593020544466222</v>
      </c>
    </row>
    <row r="535" spans="1:33" ht="24" customHeight="1" x14ac:dyDescent="0.2">
      <c r="V535" s="108">
        <f ca="1"/>
        <v>5.1561079979701239</v>
      </c>
      <c r="W535">
        <f ca="1"/>
        <v>4.0018479221924714</v>
      </c>
      <c r="X535">
        <f ca="1"/>
        <v>11.915113397551432</v>
      </c>
      <c r="Y535">
        <f ca="1"/>
        <v>0.17687453149093507</v>
      </c>
      <c r="Z535">
        <f ca="1"/>
        <v>6.3582435946126816</v>
      </c>
      <c r="AA535">
        <f ca="1"/>
        <v>4.8234831042203524E-2</v>
      </c>
      <c r="AB535">
        <f ca="1"/>
        <v>2.5679217789210433</v>
      </c>
      <c r="AC535">
        <f ca="1"/>
        <v>7.8317481662324386</v>
      </c>
      <c r="AD535">
        <f ca="1"/>
        <v>2.0062714081960091E-3</v>
      </c>
      <c r="AE535">
        <f ca="1"/>
        <v>9.6425774313485579</v>
      </c>
      <c r="AF535">
        <f ca="1"/>
        <v>5.1520681068727114</v>
      </c>
      <c r="AG535" s="109">
        <f ca="1"/>
        <v>7.265604957563732</v>
      </c>
    </row>
    <row r="536" spans="1:33" ht="24" customHeight="1" x14ac:dyDescent="0.2">
      <c r="V536" s="110">
        <f ca="1"/>
        <v>5.7506742623422991</v>
      </c>
      <c r="W536" s="111">
        <f ca="1"/>
        <v>3.7435792910933299</v>
      </c>
      <c r="X536" s="111">
        <f ca="1"/>
        <v>8.4016302592339258</v>
      </c>
      <c r="Y536" s="111">
        <f ca="1"/>
        <v>0.24283244681601668</v>
      </c>
      <c r="Z536" s="111">
        <f ca="1"/>
        <v>5.9741441454723843</v>
      </c>
      <c r="AA536" s="111">
        <f ca="1"/>
        <v>3.8947872360445848E-2</v>
      </c>
      <c r="AB536" s="111">
        <f ca="1"/>
        <v>1.7318118571655652</v>
      </c>
      <c r="AC536" s="111">
        <f ca="1"/>
        <v>6.0917136722964251</v>
      </c>
      <c r="AD536" s="111">
        <f ca="1"/>
        <v>2.9217873944914902E-3</v>
      </c>
      <c r="AE536" s="111">
        <f ca="1"/>
        <v>7.6031980715502998</v>
      </c>
      <c r="AF536" s="111">
        <f ca="1"/>
        <v>4.0323015785294718</v>
      </c>
      <c r="AG536" s="112">
        <f ca="1"/>
        <v>5.4406504368694719</v>
      </c>
    </row>
    <row r="542" spans="1:33" s="103" customFormat="1" ht="48" thickBot="1" x14ac:dyDescent="0.6">
      <c r="A542" s="103" t="s">
        <v>130</v>
      </c>
    </row>
    <row r="543" spans="1:33" ht="24" customHeight="1" thickTop="1" x14ac:dyDescent="0.2"/>
    <row r="545" spans="1:32" s="102" customFormat="1" ht="33" thickBot="1" x14ac:dyDescent="0.45">
      <c r="A545" s="102" t="s">
        <v>122</v>
      </c>
    </row>
    <row r="546" spans="1:32" ht="24" customHeight="1" thickTop="1" x14ac:dyDescent="0.2">
      <c r="A546" s="13" t="str">
        <f>HYPERLINK("#A1","[top]")</f>
        <v>[top]</v>
      </c>
    </row>
    <row r="548" spans="1:32" ht="24" customHeight="1" x14ac:dyDescent="0.2">
      <c r="A548" s="13"/>
      <c r="AA548" t="s">
        <v>86</v>
      </c>
    </row>
    <row r="549" spans="1:32" ht="24" customHeight="1" x14ac:dyDescent="0.2">
      <c r="A549" s="13"/>
      <c r="AA549" s="2">
        <v>4</v>
      </c>
      <c r="AB549" s="2">
        <v>2</v>
      </c>
      <c r="AC549" s="2">
        <v>4</v>
      </c>
      <c r="AD549" s="2">
        <v>1</v>
      </c>
      <c r="AE549" s="2">
        <v>5</v>
      </c>
      <c r="AF549" s="2">
        <v>6</v>
      </c>
    </row>
    <row r="550" spans="1:32" ht="24" customHeight="1" x14ac:dyDescent="0.2">
      <c r="A550" s="13"/>
      <c r="E550" t="s">
        <v>86</v>
      </c>
      <c r="AA550" s="70" t="s">
        <v>123</v>
      </c>
      <c r="AB550" s="70" t="s">
        <v>123</v>
      </c>
      <c r="AC550" s="70" t="s">
        <v>123</v>
      </c>
      <c r="AD550" s="70" t="s">
        <v>123</v>
      </c>
      <c r="AE550" s="70" t="s">
        <v>123</v>
      </c>
      <c r="AF550" s="70" t="s">
        <v>123</v>
      </c>
    </row>
    <row r="551" spans="1:32" ht="24" customHeight="1" x14ac:dyDescent="0.2">
      <c r="A551" s="13"/>
      <c r="E551" s="1" cm="1">
        <f t="array" ref="E551:X551">_xlfn.SEQUENCE(1,20)</f>
        <v>1</v>
      </c>
      <c r="F551" s="1">
        <v>2</v>
      </c>
      <c r="G551" s="1">
        <v>3</v>
      </c>
      <c r="H551" s="1">
        <v>4</v>
      </c>
      <c r="I551" s="1">
        <v>5</v>
      </c>
      <c r="J551" s="1">
        <v>6</v>
      </c>
      <c r="K551" s="1">
        <v>7</v>
      </c>
      <c r="L551" s="1">
        <v>8</v>
      </c>
      <c r="M551" s="1">
        <v>9</v>
      </c>
      <c r="N551" s="1">
        <v>10</v>
      </c>
      <c r="O551" s="1">
        <v>11</v>
      </c>
      <c r="P551" s="1">
        <v>12</v>
      </c>
      <c r="Q551" s="1">
        <v>13</v>
      </c>
      <c r="R551" s="1">
        <v>14</v>
      </c>
      <c r="S551" s="1">
        <v>15</v>
      </c>
      <c r="T551" s="1">
        <v>16</v>
      </c>
      <c r="U551" s="1">
        <v>17</v>
      </c>
      <c r="V551" s="1">
        <v>18</v>
      </c>
      <c r="W551" s="1">
        <v>19</v>
      </c>
      <c r="X551" s="1">
        <v>20</v>
      </c>
      <c r="AA551" t="s">
        <v>120</v>
      </c>
    </row>
    <row r="552" spans="1:32" ht="24" customHeight="1" x14ac:dyDescent="0.2">
      <c r="A552" s="13"/>
      <c r="D552" t="s">
        <v>89</v>
      </c>
      <c r="E552" s="114" cm="1">
        <f t="array" aca="1" ref="E552:X559" ca="1">_xlfn.RANDARRAY(8,20)</f>
        <v>0.62077667194477959</v>
      </c>
      <c r="F552" s="114">
        <f ca="1"/>
        <v>8.7212081107999939E-2</v>
      </c>
      <c r="G552" s="114">
        <f ca="1"/>
        <v>0.29086116549679031</v>
      </c>
      <c r="H552" s="114">
        <f ca="1"/>
        <v>0.18399498939414571</v>
      </c>
      <c r="I552" s="114">
        <f ca="1"/>
        <v>0.11844393078010618</v>
      </c>
      <c r="J552" s="114">
        <f ca="1"/>
        <v>7.248265567936496E-2</v>
      </c>
      <c r="K552" s="114">
        <f ca="1"/>
        <v>0.5915636716251218</v>
      </c>
      <c r="L552" s="114">
        <f ca="1"/>
        <v>0.27185886700544182</v>
      </c>
      <c r="M552" s="114">
        <f ca="1"/>
        <v>0.64162571280710679</v>
      </c>
      <c r="N552" s="114">
        <f ca="1"/>
        <v>0.3872552718492317</v>
      </c>
      <c r="O552" s="114">
        <f ca="1"/>
        <v>0.34385079049190459</v>
      </c>
      <c r="P552" s="114">
        <f ca="1"/>
        <v>0.81665100974748439</v>
      </c>
      <c r="Q552" s="114">
        <f ca="1"/>
        <v>0.19194622301141817</v>
      </c>
      <c r="R552" s="114">
        <f ca="1"/>
        <v>0.96134284992743058</v>
      </c>
      <c r="S552" s="114">
        <f ca="1"/>
        <v>0.37284171002908617</v>
      </c>
      <c r="T552" s="114">
        <f ca="1"/>
        <v>0.97466721166522952</v>
      </c>
      <c r="U552" s="114">
        <f ca="1"/>
        <v>0.79381787771051271</v>
      </c>
      <c r="V552" s="114">
        <f ca="1"/>
        <v>0.65027568881856701</v>
      </c>
      <c r="W552" s="114">
        <f ca="1"/>
        <v>3.4031994089218198E-2</v>
      </c>
      <c r="X552" s="114">
        <f ca="1"/>
        <v>0.94851291771557356</v>
      </c>
      <c r="Y552" s="70" t="s">
        <v>3</v>
      </c>
      <c r="AA552" s="38" cm="1">
        <f t="array" aca="1" ref="AA552:AF559" ca="1">_xlfn.CHOOSECOLS(E552:X559,AA549:AF549)</f>
        <v>0.18399498939414571</v>
      </c>
      <c r="AB552" s="38">
        <f ca="1"/>
        <v>8.7212081107999939E-2</v>
      </c>
      <c r="AC552" s="38">
        <f ca="1"/>
        <v>0.18399498939414571</v>
      </c>
      <c r="AD552" s="38">
        <f ca="1"/>
        <v>0.62077667194477959</v>
      </c>
      <c r="AE552" s="38">
        <f ca="1"/>
        <v>0.11844393078010618</v>
      </c>
      <c r="AF552" s="38">
        <f ca="1"/>
        <v>7.248265567936496E-2</v>
      </c>
    </row>
    <row r="553" spans="1:32" ht="24" customHeight="1" x14ac:dyDescent="0.2">
      <c r="A553" s="13"/>
      <c r="E553" s="115">
        <f ca="1"/>
        <v>0.30894616775361783</v>
      </c>
      <c r="F553" s="115">
        <f ca="1"/>
        <v>0.35137022530993023</v>
      </c>
      <c r="G553" s="115">
        <f ca="1"/>
        <v>0.72819972095453367</v>
      </c>
      <c r="H553" s="115">
        <f ca="1"/>
        <v>9.2138606356653385E-2</v>
      </c>
      <c r="I553" s="115">
        <f ca="1"/>
        <v>1.9098658464093976E-2</v>
      </c>
      <c r="J553" s="115">
        <f ca="1"/>
        <v>0.3372547636866341</v>
      </c>
      <c r="K553" s="115">
        <f ca="1"/>
        <v>0.36519472853093671</v>
      </c>
      <c r="L553" s="115">
        <f ca="1"/>
        <v>0.99444333140586583</v>
      </c>
      <c r="M553" s="115">
        <f ca="1"/>
        <v>0.10157464095254665</v>
      </c>
      <c r="N553" s="115">
        <f ca="1"/>
        <v>0.34591343937768126</v>
      </c>
      <c r="O553" s="115">
        <f ca="1"/>
        <v>0.60872279981863708</v>
      </c>
      <c r="P553" s="115">
        <f ca="1"/>
        <v>0.80314752319543881</v>
      </c>
      <c r="Q553" s="115">
        <f ca="1"/>
        <v>0.76962645369295823</v>
      </c>
      <c r="R553" s="115">
        <f ca="1"/>
        <v>0.72753804964611879</v>
      </c>
      <c r="S553" s="115">
        <f ca="1"/>
        <v>0.67476105142420484</v>
      </c>
      <c r="T553" s="115">
        <f ca="1"/>
        <v>0.66724829553712817</v>
      </c>
      <c r="U553" s="115">
        <f ca="1"/>
        <v>0.88391915107528218</v>
      </c>
      <c r="V553" s="115">
        <f ca="1"/>
        <v>0.98082955280894457</v>
      </c>
      <c r="W553" s="115">
        <f ca="1"/>
        <v>0.10267970837529949</v>
      </c>
      <c r="X553" s="115">
        <f ca="1"/>
        <v>0.38789535923566909</v>
      </c>
      <c r="Y553" s="70" t="s">
        <v>3</v>
      </c>
      <c r="AA553" s="39">
        <f ca="1"/>
        <v>9.2138606356653385E-2</v>
      </c>
      <c r="AB553" s="39">
        <f ca="1"/>
        <v>0.35137022530993023</v>
      </c>
      <c r="AC553" s="39">
        <f ca="1"/>
        <v>9.2138606356653385E-2</v>
      </c>
      <c r="AD553" s="39">
        <f ca="1"/>
        <v>0.30894616775361783</v>
      </c>
      <c r="AE553" s="39">
        <f ca="1"/>
        <v>1.9098658464093976E-2</v>
      </c>
      <c r="AF553" s="39">
        <f ca="1"/>
        <v>0.3372547636866341</v>
      </c>
    </row>
    <row r="554" spans="1:32" ht="24" customHeight="1" x14ac:dyDescent="0.2">
      <c r="A554" s="13"/>
      <c r="E554" s="115">
        <f ca="1"/>
        <v>0.82834748760410748</v>
      </c>
      <c r="F554" s="115">
        <f ca="1"/>
        <v>0.74086632768621419</v>
      </c>
      <c r="G554" s="115">
        <f ca="1"/>
        <v>0.84002052733339183</v>
      </c>
      <c r="H554" s="115">
        <f ca="1"/>
        <v>0.26154983380259611</v>
      </c>
      <c r="I554" s="115">
        <f ca="1"/>
        <v>0.19572985795493691</v>
      </c>
      <c r="J554" s="115">
        <f ca="1"/>
        <v>0.93740224216044821</v>
      </c>
      <c r="K554" s="115">
        <f ca="1"/>
        <v>0.67146746979242233</v>
      </c>
      <c r="L554" s="115">
        <f ca="1"/>
        <v>2.6861830797211272E-2</v>
      </c>
      <c r="M554" s="115">
        <f ca="1"/>
        <v>0.55493639296301001</v>
      </c>
      <c r="N554" s="115">
        <f ca="1"/>
        <v>4.0632567319598634E-2</v>
      </c>
      <c r="O554" s="115">
        <f ca="1"/>
        <v>0.31804238313840871</v>
      </c>
      <c r="P554" s="115">
        <f ca="1"/>
        <v>9.7720261806174991E-2</v>
      </c>
      <c r="Q554" s="115">
        <f ca="1"/>
        <v>0.78029494961752821</v>
      </c>
      <c r="R554" s="115">
        <f ca="1"/>
        <v>0.20393449110477269</v>
      </c>
      <c r="S554" s="115">
        <f ca="1"/>
        <v>0.49291532036930952</v>
      </c>
      <c r="T554" s="115">
        <f ca="1"/>
        <v>0.10627036671322876</v>
      </c>
      <c r="U554" s="115">
        <f ca="1"/>
        <v>0.92296051475336771</v>
      </c>
      <c r="V554" s="115">
        <f ca="1"/>
        <v>8.1700058878569681E-2</v>
      </c>
      <c r="W554" s="115">
        <f ca="1"/>
        <v>0.68058608415891197</v>
      </c>
      <c r="X554" s="115">
        <f ca="1"/>
        <v>0.67752083187896872</v>
      </c>
      <c r="Y554" s="70" t="s">
        <v>3</v>
      </c>
      <c r="AA554" s="39">
        <f ca="1"/>
        <v>0.26154983380259611</v>
      </c>
      <c r="AB554" s="39">
        <f ca="1"/>
        <v>0.74086632768621419</v>
      </c>
      <c r="AC554" s="39">
        <f ca="1"/>
        <v>0.26154983380259611</v>
      </c>
      <c r="AD554" s="39">
        <f ca="1"/>
        <v>0.82834748760410748</v>
      </c>
      <c r="AE554" s="39">
        <f ca="1"/>
        <v>0.19572985795493691</v>
      </c>
      <c r="AF554" s="39">
        <f ca="1"/>
        <v>0.93740224216044821</v>
      </c>
    </row>
    <row r="555" spans="1:32" ht="24" customHeight="1" x14ac:dyDescent="0.2">
      <c r="A555" s="13"/>
      <c r="E555" s="115">
        <f ca="1"/>
        <v>0.61297082621470844</v>
      </c>
      <c r="F555" s="115">
        <f ca="1"/>
        <v>0.17272328017683303</v>
      </c>
      <c r="G555" s="115">
        <f ca="1"/>
        <v>4.5724090644482906E-2</v>
      </c>
      <c r="H555" s="115">
        <f ca="1"/>
        <v>9.9693347420836131E-2</v>
      </c>
      <c r="I555" s="115">
        <f ca="1"/>
        <v>1.7420874528033536E-3</v>
      </c>
      <c r="J555" s="115">
        <f ca="1"/>
        <v>0.96636991410987005</v>
      </c>
      <c r="K555" s="115">
        <f ca="1"/>
        <v>0.21192483769458836</v>
      </c>
      <c r="L555" s="115">
        <f ca="1"/>
        <v>0.81886755192121918</v>
      </c>
      <c r="M555" s="115">
        <f ca="1"/>
        <v>0.87111454420045353</v>
      </c>
      <c r="N555" s="115">
        <f ca="1"/>
        <v>0.61445067002516596</v>
      </c>
      <c r="O555" s="115">
        <f ca="1"/>
        <v>0.63738199843121657</v>
      </c>
      <c r="P555" s="115">
        <f ca="1"/>
        <v>0.3955463675654467</v>
      </c>
      <c r="Q555" s="115">
        <f ca="1"/>
        <v>0.54869448072185212</v>
      </c>
      <c r="R555" s="115">
        <f ca="1"/>
        <v>0.15314376796495632</v>
      </c>
      <c r="S555" s="115">
        <f ca="1"/>
        <v>0.59266091773862972</v>
      </c>
      <c r="T555" s="115">
        <f ca="1"/>
        <v>0.54710518615770298</v>
      </c>
      <c r="U555" s="115">
        <f ca="1"/>
        <v>0.86055127739726878</v>
      </c>
      <c r="V555" s="115">
        <f ca="1"/>
        <v>0.10912131105063927</v>
      </c>
      <c r="W555" s="115">
        <f ca="1"/>
        <v>0.68830390323014945</v>
      </c>
      <c r="X555" s="115">
        <f ca="1"/>
        <v>9.9528061039440008E-2</v>
      </c>
      <c r="Y555" s="70" t="s">
        <v>3</v>
      </c>
      <c r="AA555" s="39">
        <f ca="1"/>
        <v>9.9693347420836131E-2</v>
      </c>
      <c r="AB555" s="39">
        <f ca="1"/>
        <v>0.17272328017683303</v>
      </c>
      <c r="AC555" s="39">
        <f ca="1"/>
        <v>9.9693347420836131E-2</v>
      </c>
      <c r="AD555" s="39">
        <f ca="1"/>
        <v>0.61297082621470844</v>
      </c>
      <c r="AE555" s="39">
        <f ca="1"/>
        <v>1.7420874528033536E-3</v>
      </c>
      <c r="AF555" s="39">
        <f ca="1"/>
        <v>0.96636991410987005</v>
      </c>
    </row>
    <row r="556" spans="1:32" ht="24" customHeight="1" x14ac:dyDescent="0.2">
      <c r="A556" s="13"/>
      <c r="E556" s="115">
        <f ca="1"/>
        <v>0.71640290009312069</v>
      </c>
      <c r="F556" s="115">
        <f ca="1"/>
        <v>0.91838716598642267</v>
      </c>
      <c r="G556" s="115">
        <f ca="1"/>
        <v>0.36255394373388117</v>
      </c>
      <c r="H556" s="115">
        <f ca="1"/>
        <v>0.57099853029403991</v>
      </c>
      <c r="I556" s="115">
        <f ca="1"/>
        <v>0.9150178990612241</v>
      </c>
      <c r="J556" s="115">
        <f ca="1"/>
        <v>0.57965830640317351</v>
      </c>
      <c r="K556" s="115">
        <f ca="1"/>
        <v>0.43069001714630151</v>
      </c>
      <c r="L556" s="115">
        <f ca="1"/>
        <v>0.46856999862188475</v>
      </c>
      <c r="M556" s="115">
        <f ca="1"/>
        <v>0.52662702797281047</v>
      </c>
      <c r="N556" s="115">
        <f ca="1"/>
        <v>0.23988190724375413</v>
      </c>
      <c r="O556" s="115">
        <f ca="1"/>
        <v>0.81585988127198994</v>
      </c>
      <c r="P556" s="115">
        <f ca="1"/>
        <v>0.46226707786414556</v>
      </c>
      <c r="Q556" s="115">
        <f ca="1"/>
        <v>0.72921496008851716</v>
      </c>
      <c r="R556" s="115">
        <f ca="1"/>
        <v>0.48287243930304236</v>
      </c>
      <c r="S556" s="115">
        <f ca="1"/>
        <v>0.52517746831884171</v>
      </c>
      <c r="T556" s="115">
        <f ca="1"/>
        <v>0.36243437674019763</v>
      </c>
      <c r="U556" s="115">
        <f ca="1"/>
        <v>0.48847256547204321</v>
      </c>
      <c r="V556" s="115">
        <f ca="1"/>
        <v>0.37873043221733704</v>
      </c>
      <c r="W556" s="115">
        <f ca="1"/>
        <v>9.0708910983501978E-2</v>
      </c>
      <c r="X556" s="115">
        <f ca="1"/>
        <v>4.0636335531162082E-2</v>
      </c>
      <c r="Y556" s="70" t="s">
        <v>3</v>
      </c>
      <c r="AA556" s="39">
        <f ca="1"/>
        <v>0.57099853029403991</v>
      </c>
      <c r="AB556" s="39">
        <f ca="1"/>
        <v>0.91838716598642267</v>
      </c>
      <c r="AC556" s="39">
        <f ca="1"/>
        <v>0.57099853029403991</v>
      </c>
      <c r="AD556" s="39">
        <f ca="1"/>
        <v>0.71640290009312069</v>
      </c>
      <c r="AE556" s="39">
        <f ca="1"/>
        <v>0.9150178990612241</v>
      </c>
      <c r="AF556" s="39">
        <f ca="1"/>
        <v>0.57965830640317351</v>
      </c>
    </row>
    <row r="557" spans="1:32" ht="24" customHeight="1" x14ac:dyDescent="0.2">
      <c r="A557" s="13"/>
      <c r="E557" s="115">
        <f ca="1"/>
        <v>0.25263766306300628</v>
      </c>
      <c r="F557" s="115">
        <f ca="1"/>
        <v>0.39956753705133474</v>
      </c>
      <c r="G557" s="115">
        <f ca="1"/>
        <v>0.13624101292710322</v>
      </c>
      <c r="H557" s="115">
        <f ca="1"/>
        <v>0.20408592441505724</v>
      </c>
      <c r="I557" s="115">
        <f ca="1"/>
        <v>0.51276547155926266</v>
      </c>
      <c r="J557" s="115">
        <f ca="1"/>
        <v>0.34659790728553408</v>
      </c>
      <c r="K557" s="115">
        <f ca="1"/>
        <v>0.61654884036393764</v>
      </c>
      <c r="L557" s="115">
        <f ca="1"/>
        <v>0.32214494267074301</v>
      </c>
      <c r="M557" s="115">
        <f ca="1"/>
        <v>0.42166940610811343</v>
      </c>
      <c r="N557" s="115">
        <f ca="1"/>
        <v>0.89308455957485999</v>
      </c>
      <c r="O557" s="115">
        <f ca="1"/>
        <v>0.84418692663885353</v>
      </c>
      <c r="P557" s="115">
        <f ca="1"/>
        <v>0.74250704629838227</v>
      </c>
      <c r="Q557" s="115">
        <f ca="1"/>
        <v>0.64632083156569498</v>
      </c>
      <c r="R557" s="115">
        <f ca="1"/>
        <v>0.3123287203883518</v>
      </c>
      <c r="S557" s="115">
        <f ca="1"/>
        <v>0.21807380211635818</v>
      </c>
      <c r="T557" s="115">
        <f ca="1"/>
        <v>0.50032182015073157</v>
      </c>
      <c r="U557" s="115">
        <f ca="1"/>
        <v>0.58364932928492319</v>
      </c>
      <c r="V557" s="115">
        <f ca="1"/>
        <v>0.88472282234594268</v>
      </c>
      <c r="W557" s="115">
        <f ca="1"/>
        <v>7.7418694193174709E-2</v>
      </c>
      <c r="X557" s="115">
        <f ca="1"/>
        <v>0.45675449695186576</v>
      </c>
      <c r="Y557" s="70" t="s">
        <v>3</v>
      </c>
      <c r="AA557" s="39">
        <f ca="1"/>
        <v>0.20408592441505724</v>
      </c>
      <c r="AB557" s="39">
        <f ca="1"/>
        <v>0.39956753705133474</v>
      </c>
      <c r="AC557" s="39">
        <f ca="1"/>
        <v>0.20408592441505724</v>
      </c>
      <c r="AD557" s="39">
        <f ca="1"/>
        <v>0.25263766306300628</v>
      </c>
      <c r="AE557" s="39">
        <f ca="1"/>
        <v>0.51276547155926266</v>
      </c>
      <c r="AF557" s="39">
        <f ca="1"/>
        <v>0.34659790728553408</v>
      </c>
    </row>
    <row r="558" spans="1:32" ht="24" customHeight="1" x14ac:dyDescent="0.2">
      <c r="A558" s="13"/>
      <c r="E558" s="115">
        <f ca="1"/>
        <v>0.36249569311755048</v>
      </c>
      <c r="F558" s="115">
        <f ca="1"/>
        <v>3.6044206854380478E-2</v>
      </c>
      <c r="G558" s="115">
        <f ca="1"/>
        <v>0.21597670388842527</v>
      </c>
      <c r="H558" s="115">
        <f ca="1"/>
        <v>0.40895169071663484</v>
      </c>
      <c r="I558" s="115">
        <f ca="1"/>
        <v>0.51180577420941287</v>
      </c>
      <c r="J558" s="115">
        <f ca="1"/>
        <v>0.9357664723035628</v>
      </c>
      <c r="K558" s="115">
        <f ca="1"/>
        <v>0.57256020037708999</v>
      </c>
      <c r="L558" s="115">
        <f ca="1"/>
        <v>0.71865795179464609</v>
      </c>
      <c r="M558" s="115">
        <f ca="1"/>
        <v>0.71034974684625496</v>
      </c>
      <c r="N558" s="115">
        <f ca="1"/>
        <v>5.7178856815465418E-2</v>
      </c>
      <c r="O558" s="115">
        <f ca="1"/>
        <v>0.75003610566930701</v>
      </c>
      <c r="P558" s="115">
        <f ca="1"/>
        <v>0.2079138315468172</v>
      </c>
      <c r="Q558" s="115">
        <f ca="1"/>
        <v>0.86892322681022249</v>
      </c>
      <c r="R558" s="115">
        <f ca="1"/>
        <v>0.67750987044561617</v>
      </c>
      <c r="S558" s="115">
        <f ca="1"/>
        <v>0.36672381331351578</v>
      </c>
      <c r="T558" s="115">
        <f ca="1"/>
        <v>0.77435696058010373</v>
      </c>
      <c r="U558" s="115">
        <f ca="1"/>
        <v>0.65100403163449139</v>
      </c>
      <c r="V558" s="115">
        <f ca="1"/>
        <v>0.56873898263644951</v>
      </c>
      <c r="W558" s="115">
        <f ca="1"/>
        <v>0.45027639310276224</v>
      </c>
      <c r="X558" s="115">
        <f ca="1"/>
        <v>0.10142347366932603</v>
      </c>
      <c r="Y558" s="70" t="s">
        <v>3</v>
      </c>
      <c r="AA558" s="39">
        <f ca="1"/>
        <v>0.40895169071663484</v>
      </c>
      <c r="AB558" s="39">
        <f ca="1"/>
        <v>3.6044206854380478E-2</v>
      </c>
      <c r="AC558" s="39">
        <f ca="1"/>
        <v>0.40895169071663484</v>
      </c>
      <c r="AD558" s="39">
        <f ca="1"/>
        <v>0.36249569311755048</v>
      </c>
      <c r="AE558" s="39">
        <f ca="1"/>
        <v>0.51180577420941287</v>
      </c>
      <c r="AF558" s="39">
        <f ca="1"/>
        <v>0.9357664723035628</v>
      </c>
    </row>
    <row r="559" spans="1:32" ht="24" customHeight="1" x14ac:dyDescent="0.2">
      <c r="A559" s="13"/>
      <c r="E559" s="116">
        <f ca="1"/>
        <v>0.62670304316020187</v>
      </c>
      <c r="F559" s="116">
        <f ca="1"/>
        <v>0.3254069445454173</v>
      </c>
      <c r="G559" s="116">
        <f ca="1"/>
        <v>0.41635033149594314</v>
      </c>
      <c r="H559" s="116">
        <f ca="1"/>
        <v>0.65284388780134317</v>
      </c>
      <c r="I559" s="116">
        <f ca="1"/>
        <v>0.59938630198020149</v>
      </c>
      <c r="J559" s="116">
        <f ca="1"/>
        <v>0.46083057516557169</v>
      </c>
      <c r="K559" s="116">
        <f ca="1"/>
        <v>0.62738116501477048</v>
      </c>
      <c r="L559" s="116">
        <f ca="1"/>
        <v>0.68624370228942166</v>
      </c>
      <c r="M559" s="116">
        <f ca="1"/>
        <v>0.49712464716895099</v>
      </c>
      <c r="N559" s="116">
        <f ca="1"/>
        <v>0.31724013112038962</v>
      </c>
      <c r="O559" s="116">
        <f ca="1"/>
        <v>0.44974872055436244</v>
      </c>
      <c r="P559" s="116">
        <f ca="1"/>
        <v>0.69264473949207894</v>
      </c>
      <c r="Q559" s="116">
        <f ca="1"/>
        <v>0.73099484432612893</v>
      </c>
      <c r="R559" s="116">
        <f ca="1"/>
        <v>0.61830709329470723</v>
      </c>
      <c r="S559" s="116">
        <f ca="1"/>
        <v>0.13679165849661334</v>
      </c>
      <c r="T559" s="116">
        <f ca="1"/>
        <v>3.1723957758366117E-2</v>
      </c>
      <c r="U559" s="116">
        <f ca="1"/>
        <v>0.63289104478021385</v>
      </c>
      <c r="V559" s="116">
        <f ca="1"/>
        <v>0.68682072814669515</v>
      </c>
      <c r="W559" s="116">
        <f ca="1"/>
        <v>0.57162946329476694</v>
      </c>
      <c r="X559" s="116">
        <f ca="1"/>
        <v>0.44373581015107555</v>
      </c>
      <c r="Y559" s="70" t="s">
        <v>3</v>
      </c>
      <c r="AA559" s="40">
        <f ca="1"/>
        <v>0.65284388780134317</v>
      </c>
      <c r="AB559" s="40">
        <f ca="1"/>
        <v>0.3254069445454173</v>
      </c>
      <c r="AC559" s="40">
        <f ca="1"/>
        <v>0.65284388780134317</v>
      </c>
      <c r="AD559" s="40">
        <f ca="1"/>
        <v>0.62670304316020187</v>
      </c>
      <c r="AE559" s="40">
        <f ca="1"/>
        <v>0.59938630198020149</v>
      </c>
      <c r="AF559" s="40">
        <f ca="1"/>
        <v>0.46083057516557169</v>
      </c>
    </row>
    <row r="560" spans="1:32" ht="24" customHeight="1" x14ac:dyDescent="0.2">
      <c r="A560" s="13"/>
      <c r="AA560" s="70" t="s">
        <v>0</v>
      </c>
      <c r="AB560" s="70" t="s">
        <v>0</v>
      </c>
      <c r="AC560" s="70" t="s">
        <v>0</v>
      </c>
      <c r="AD560" s="70" t="s">
        <v>0</v>
      </c>
      <c r="AE560" s="70" t="s">
        <v>0</v>
      </c>
      <c r="AF560" s="70" t="s">
        <v>0</v>
      </c>
    </row>
    <row r="561" spans="1:44" ht="24" customHeight="1" x14ac:dyDescent="0.2">
      <c r="A561" s="13"/>
    </row>
    <row r="562" spans="1:44" s="102" customFormat="1" ht="33" thickBot="1" x14ac:dyDescent="0.45">
      <c r="A562" s="102" t="s">
        <v>125</v>
      </c>
    </row>
    <row r="563" spans="1:44" ht="24" customHeight="1" thickTop="1" x14ac:dyDescent="0.2">
      <c r="A563" s="13" t="str">
        <f>HYPERLINK("#A1","[top]")</f>
        <v>[top]</v>
      </c>
    </row>
    <row r="564" spans="1:44" ht="24" customHeight="1" x14ac:dyDescent="0.2">
      <c r="A564" s="13"/>
    </row>
    <row r="565" spans="1:44" ht="24" customHeight="1" x14ac:dyDescent="0.2">
      <c r="A565" s="13"/>
      <c r="AA565" t="s">
        <v>86</v>
      </c>
    </row>
    <row r="566" spans="1:44" ht="24" customHeight="1" x14ac:dyDescent="0.2">
      <c r="A566" s="13"/>
      <c r="AA566" s="2">
        <v>4</v>
      </c>
      <c r="AB566" s="2">
        <v>2</v>
      </c>
      <c r="AC566" s="2">
        <v>4</v>
      </c>
      <c r="AD566" s="2">
        <v>1</v>
      </c>
      <c r="AE566" s="2">
        <v>5</v>
      </c>
      <c r="AF566" s="2">
        <v>6</v>
      </c>
    </row>
    <row r="567" spans="1:44" ht="24" customHeight="1" x14ac:dyDescent="0.2">
      <c r="A567" s="13"/>
      <c r="E567" t="s">
        <v>86</v>
      </c>
      <c r="AA567" s="70" t="s">
        <v>123</v>
      </c>
      <c r="AB567" s="70" t="s">
        <v>123</v>
      </c>
      <c r="AC567" s="70" t="s">
        <v>123</v>
      </c>
      <c r="AD567" s="70" t="s">
        <v>123</v>
      </c>
      <c r="AE567" s="70" t="s">
        <v>123</v>
      </c>
      <c r="AF567" s="70" t="s">
        <v>123</v>
      </c>
    </row>
    <row r="568" spans="1:44" ht="24" customHeight="1" x14ac:dyDescent="0.2">
      <c r="A568" s="13"/>
      <c r="E568" s="1" cm="1">
        <f t="array" ref="E568:X568">_xlfn.SEQUENCE(1,20)</f>
        <v>1</v>
      </c>
      <c r="F568" s="1">
        <v>2</v>
      </c>
      <c r="G568" s="1">
        <v>3</v>
      </c>
      <c r="H568" s="1">
        <v>4</v>
      </c>
      <c r="I568" s="1">
        <v>5</v>
      </c>
      <c r="J568" s="1">
        <v>6</v>
      </c>
      <c r="K568" s="1">
        <v>7</v>
      </c>
      <c r="L568" s="1">
        <v>8</v>
      </c>
      <c r="M568" s="1">
        <v>9</v>
      </c>
      <c r="N568" s="1">
        <v>10</v>
      </c>
      <c r="O568" s="1">
        <v>11</v>
      </c>
      <c r="P568" s="1">
        <v>12</v>
      </c>
      <c r="Q568" s="1">
        <v>13</v>
      </c>
      <c r="R568" s="1">
        <v>14</v>
      </c>
      <c r="S568" s="1">
        <v>15</v>
      </c>
      <c r="T568" s="1">
        <v>16</v>
      </c>
      <c r="U568" s="1">
        <v>17</v>
      </c>
      <c r="V568" s="1">
        <v>18</v>
      </c>
      <c r="W568" s="1">
        <v>19</v>
      </c>
      <c r="X568" s="1">
        <v>20</v>
      </c>
      <c r="AA568" t="s">
        <v>120</v>
      </c>
    </row>
    <row r="569" spans="1:44" ht="24" customHeight="1" x14ac:dyDescent="0.2">
      <c r="A569" s="13"/>
      <c r="D569" t="s">
        <v>89</v>
      </c>
      <c r="E569" s="83" cm="1">
        <f t="array" aca="1" ref="E569:X576" ca="1">_xlfn.RANDARRAY(8,20,0,10,TRUE)</f>
        <v>5</v>
      </c>
      <c r="F569" s="83">
        <f ca="1"/>
        <v>7</v>
      </c>
      <c r="G569" s="83">
        <f ca="1"/>
        <v>8</v>
      </c>
      <c r="H569" s="83">
        <f ca="1"/>
        <v>2</v>
      </c>
      <c r="I569" s="83">
        <f ca="1"/>
        <v>6</v>
      </c>
      <c r="J569" s="83">
        <f ca="1"/>
        <v>2</v>
      </c>
      <c r="K569" s="83">
        <f ca="1"/>
        <v>10</v>
      </c>
      <c r="L569" s="83">
        <f ca="1"/>
        <v>4</v>
      </c>
      <c r="M569" s="83">
        <f ca="1"/>
        <v>2</v>
      </c>
      <c r="N569" s="83">
        <f ca="1"/>
        <v>10</v>
      </c>
      <c r="O569" s="83">
        <f ca="1"/>
        <v>5</v>
      </c>
      <c r="P569" s="83">
        <f ca="1"/>
        <v>7</v>
      </c>
      <c r="Q569" s="83">
        <f ca="1"/>
        <v>8</v>
      </c>
      <c r="R569" s="83">
        <f ca="1"/>
        <v>6</v>
      </c>
      <c r="S569" s="83">
        <f ca="1"/>
        <v>9</v>
      </c>
      <c r="T569" s="83">
        <f ca="1"/>
        <v>7</v>
      </c>
      <c r="U569" s="83">
        <f ca="1"/>
        <v>6</v>
      </c>
      <c r="V569" s="83">
        <f ca="1"/>
        <v>7</v>
      </c>
      <c r="W569" s="83">
        <f ca="1"/>
        <v>8</v>
      </c>
      <c r="X569" s="83">
        <f ca="1"/>
        <v>4</v>
      </c>
      <c r="Y569" s="70" t="s">
        <v>3</v>
      </c>
      <c r="AA569" s="38" cm="1">
        <f t="array" aca="1" ref="AA569:AF576" ca="1">_xlfn.CHOOSECOLS(_xlfn.ANCHORARRAY(E569),AA566:AF566)</f>
        <v>2</v>
      </c>
      <c r="AB569" s="38">
        <f ca="1"/>
        <v>7</v>
      </c>
      <c r="AC569" s="38">
        <f ca="1"/>
        <v>2</v>
      </c>
      <c r="AD569" s="38">
        <f ca="1"/>
        <v>5</v>
      </c>
      <c r="AE569" s="38">
        <f ca="1"/>
        <v>6</v>
      </c>
      <c r="AF569" s="38">
        <f ca="1"/>
        <v>2</v>
      </c>
      <c r="AM569" s="38" cm="1">
        <f t="array" aca="1" ref="AM569:AR576" ca="1">_xlfn.ANCHORARRAY(AA569)</f>
        <v>2</v>
      </c>
      <c r="AN569" s="38">
        <f ca="1"/>
        <v>7</v>
      </c>
      <c r="AO569" s="38">
        <f ca="1"/>
        <v>2</v>
      </c>
      <c r="AP569" s="38">
        <f ca="1"/>
        <v>5</v>
      </c>
      <c r="AQ569" s="38">
        <f ca="1"/>
        <v>6</v>
      </c>
      <c r="AR569" s="38">
        <f ca="1"/>
        <v>2</v>
      </c>
    </row>
    <row r="570" spans="1:44" ht="24" customHeight="1" x14ac:dyDescent="0.2">
      <c r="A570" s="13"/>
      <c r="E570" s="83">
        <f ca="1"/>
        <v>8</v>
      </c>
      <c r="F570" s="83">
        <f ca="1"/>
        <v>0</v>
      </c>
      <c r="G570" s="83">
        <f ca="1"/>
        <v>1</v>
      </c>
      <c r="H570" s="83">
        <f ca="1"/>
        <v>1</v>
      </c>
      <c r="I570" s="83">
        <f ca="1"/>
        <v>6</v>
      </c>
      <c r="J570" s="83">
        <f ca="1"/>
        <v>5</v>
      </c>
      <c r="K570" s="83">
        <f ca="1"/>
        <v>8</v>
      </c>
      <c r="L570" s="83">
        <f ca="1"/>
        <v>5</v>
      </c>
      <c r="M570" s="83">
        <f ca="1"/>
        <v>2</v>
      </c>
      <c r="N570" s="83">
        <f ca="1"/>
        <v>10</v>
      </c>
      <c r="O570" s="83">
        <f ca="1"/>
        <v>3</v>
      </c>
      <c r="P570" s="83">
        <f ca="1"/>
        <v>0</v>
      </c>
      <c r="Q570" s="83">
        <f ca="1"/>
        <v>7</v>
      </c>
      <c r="R570" s="83">
        <f ca="1"/>
        <v>3</v>
      </c>
      <c r="S570" s="83">
        <f ca="1"/>
        <v>8</v>
      </c>
      <c r="T570" s="83">
        <f ca="1"/>
        <v>3</v>
      </c>
      <c r="U570" s="83">
        <f ca="1"/>
        <v>8</v>
      </c>
      <c r="V570" s="83">
        <f ca="1"/>
        <v>10</v>
      </c>
      <c r="W570" s="83">
        <f ca="1"/>
        <v>7</v>
      </c>
      <c r="X570" s="83">
        <f ca="1"/>
        <v>2</v>
      </c>
      <c r="Y570" s="70" t="s">
        <v>3</v>
      </c>
      <c r="AA570" s="39">
        <f ca="1"/>
        <v>1</v>
      </c>
      <c r="AB570" s="39">
        <f ca="1"/>
        <v>0</v>
      </c>
      <c r="AC570" s="39">
        <f ca="1"/>
        <v>1</v>
      </c>
      <c r="AD570" s="39">
        <f ca="1"/>
        <v>8</v>
      </c>
      <c r="AE570" s="39">
        <f ca="1"/>
        <v>6</v>
      </c>
      <c r="AF570" s="39">
        <f ca="1"/>
        <v>5</v>
      </c>
      <c r="AM570" s="39">
        <f ca="1"/>
        <v>1</v>
      </c>
      <c r="AN570" s="39">
        <f ca="1"/>
        <v>0</v>
      </c>
      <c r="AO570" s="39">
        <f ca="1"/>
        <v>1</v>
      </c>
      <c r="AP570" s="39">
        <f ca="1"/>
        <v>8</v>
      </c>
      <c r="AQ570" s="39">
        <f ca="1"/>
        <v>6</v>
      </c>
      <c r="AR570" s="39">
        <f ca="1"/>
        <v>5</v>
      </c>
    </row>
    <row r="571" spans="1:44" ht="24" customHeight="1" x14ac:dyDescent="0.2">
      <c r="A571" s="13"/>
      <c r="E571" s="83">
        <f ca="1"/>
        <v>2</v>
      </c>
      <c r="F571" s="83">
        <f ca="1"/>
        <v>5</v>
      </c>
      <c r="G571" s="83">
        <f ca="1"/>
        <v>7</v>
      </c>
      <c r="H571" s="83">
        <f ca="1"/>
        <v>2</v>
      </c>
      <c r="I571" s="83">
        <f ca="1"/>
        <v>10</v>
      </c>
      <c r="J571" s="83">
        <f ca="1"/>
        <v>7</v>
      </c>
      <c r="K571" s="83">
        <f ca="1"/>
        <v>7</v>
      </c>
      <c r="L571" s="83">
        <f ca="1"/>
        <v>10</v>
      </c>
      <c r="M571" s="83">
        <f ca="1"/>
        <v>8</v>
      </c>
      <c r="N571" s="83">
        <f ca="1"/>
        <v>1</v>
      </c>
      <c r="O571" s="83">
        <f ca="1"/>
        <v>8</v>
      </c>
      <c r="P571" s="83">
        <f ca="1"/>
        <v>1</v>
      </c>
      <c r="Q571" s="83">
        <f ca="1"/>
        <v>3</v>
      </c>
      <c r="R571" s="83">
        <f ca="1"/>
        <v>9</v>
      </c>
      <c r="S571" s="83">
        <f ca="1"/>
        <v>0</v>
      </c>
      <c r="T571" s="83">
        <f ca="1"/>
        <v>0</v>
      </c>
      <c r="U571" s="83">
        <f ca="1"/>
        <v>2</v>
      </c>
      <c r="V571" s="83">
        <f ca="1"/>
        <v>5</v>
      </c>
      <c r="W571" s="83">
        <f ca="1"/>
        <v>4</v>
      </c>
      <c r="X571" s="83">
        <f ca="1"/>
        <v>9</v>
      </c>
      <c r="Y571" s="70" t="s">
        <v>3</v>
      </c>
      <c r="AA571" s="39">
        <f ca="1"/>
        <v>2</v>
      </c>
      <c r="AB571" s="39">
        <f ca="1"/>
        <v>5</v>
      </c>
      <c r="AC571" s="39">
        <f ca="1"/>
        <v>2</v>
      </c>
      <c r="AD571" s="39">
        <f ca="1"/>
        <v>2</v>
      </c>
      <c r="AE571" s="39">
        <f ca="1"/>
        <v>10</v>
      </c>
      <c r="AF571" s="39">
        <f ca="1"/>
        <v>7</v>
      </c>
      <c r="AM571" s="39">
        <f ca="1"/>
        <v>2</v>
      </c>
      <c r="AN571" s="39">
        <f ca="1"/>
        <v>5</v>
      </c>
      <c r="AO571" s="39">
        <f ca="1"/>
        <v>2</v>
      </c>
      <c r="AP571" s="39">
        <f ca="1"/>
        <v>2</v>
      </c>
      <c r="AQ571" s="39">
        <f ca="1"/>
        <v>10</v>
      </c>
      <c r="AR571" s="39">
        <f ca="1"/>
        <v>7</v>
      </c>
    </row>
    <row r="572" spans="1:44" ht="24" customHeight="1" x14ac:dyDescent="0.2">
      <c r="A572" s="13"/>
      <c r="E572" s="83">
        <f ca="1"/>
        <v>3</v>
      </c>
      <c r="F572" s="83">
        <f ca="1"/>
        <v>3</v>
      </c>
      <c r="G572" s="83">
        <f ca="1"/>
        <v>9</v>
      </c>
      <c r="H572" s="83">
        <f ca="1"/>
        <v>9</v>
      </c>
      <c r="I572" s="83">
        <f ca="1"/>
        <v>5</v>
      </c>
      <c r="J572" s="83">
        <f ca="1"/>
        <v>8</v>
      </c>
      <c r="K572" s="83">
        <f ca="1"/>
        <v>5</v>
      </c>
      <c r="L572" s="83">
        <f ca="1"/>
        <v>7</v>
      </c>
      <c r="M572" s="83">
        <f ca="1"/>
        <v>5</v>
      </c>
      <c r="N572" s="83">
        <f ca="1"/>
        <v>3</v>
      </c>
      <c r="O572" s="83">
        <f ca="1"/>
        <v>2</v>
      </c>
      <c r="P572" s="83">
        <f ca="1"/>
        <v>10</v>
      </c>
      <c r="Q572" s="83">
        <f ca="1"/>
        <v>6</v>
      </c>
      <c r="R572" s="83">
        <f ca="1"/>
        <v>3</v>
      </c>
      <c r="S572" s="83">
        <f ca="1"/>
        <v>8</v>
      </c>
      <c r="T572" s="83">
        <f ca="1"/>
        <v>2</v>
      </c>
      <c r="U572" s="83">
        <f ca="1"/>
        <v>6</v>
      </c>
      <c r="V572" s="83">
        <f ca="1"/>
        <v>0</v>
      </c>
      <c r="W572" s="83">
        <f ca="1"/>
        <v>4</v>
      </c>
      <c r="X572" s="83">
        <f ca="1"/>
        <v>9</v>
      </c>
      <c r="Y572" s="70" t="s">
        <v>3</v>
      </c>
      <c r="AA572" s="39">
        <f ca="1"/>
        <v>9</v>
      </c>
      <c r="AB572" s="39">
        <f ca="1"/>
        <v>3</v>
      </c>
      <c r="AC572" s="39">
        <f ca="1"/>
        <v>9</v>
      </c>
      <c r="AD572" s="39">
        <f ca="1"/>
        <v>3</v>
      </c>
      <c r="AE572" s="39">
        <f ca="1"/>
        <v>5</v>
      </c>
      <c r="AF572" s="39">
        <f ca="1"/>
        <v>8</v>
      </c>
      <c r="AM572" s="39">
        <f ca="1"/>
        <v>9</v>
      </c>
      <c r="AN572" s="39">
        <f ca="1"/>
        <v>3</v>
      </c>
      <c r="AO572" s="39">
        <f ca="1"/>
        <v>9</v>
      </c>
      <c r="AP572" s="39">
        <f ca="1"/>
        <v>3</v>
      </c>
      <c r="AQ572" s="39">
        <f ca="1"/>
        <v>5</v>
      </c>
      <c r="AR572" s="39">
        <f ca="1"/>
        <v>8</v>
      </c>
    </row>
    <row r="573" spans="1:44" ht="24" customHeight="1" x14ac:dyDescent="0.2">
      <c r="A573" s="13"/>
      <c r="E573" s="83">
        <f ca="1"/>
        <v>10</v>
      </c>
      <c r="F573" s="83">
        <f ca="1"/>
        <v>5</v>
      </c>
      <c r="G573" s="83">
        <f ca="1"/>
        <v>7</v>
      </c>
      <c r="H573" s="83">
        <f ca="1"/>
        <v>8</v>
      </c>
      <c r="I573" s="83">
        <f ca="1"/>
        <v>8</v>
      </c>
      <c r="J573" s="83">
        <f ca="1"/>
        <v>9</v>
      </c>
      <c r="K573" s="83">
        <f ca="1"/>
        <v>7</v>
      </c>
      <c r="L573" s="83">
        <f ca="1"/>
        <v>4</v>
      </c>
      <c r="M573" s="83">
        <f ca="1"/>
        <v>5</v>
      </c>
      <c r="N573" s="83">
        <f ca="1"/>
        <v>4</v>
      </c>
      <c r="O573" s="83">
        <f ca="1"/>
        <v>9</v>
      </c>
      <c r="P573" s="83">
        <f ca="1"/>
        <v>8</v>
      </c>
      <c r="Q573" s="83">
        <f ca="1"/>
        <v>3</v>
      </c>
      <c r="R573" s="83">
        <f ca="1"/>
        <v>3</v>
      </c>
      <c r="S573" s="83">
        <f ca="1"/>
        <v>8</v>
      </c>
      <c r="T573" s="83">
        <f ca="1"/>
        <v>3</v>
      </c>
      <c r="U573" s="83">
        <f ca="1"/>
        <v>5</v>
      </c>
      <c r="V573" s="83">
        <f ca="1"/>
        <v>0</v>
      </c>
      <c r="W573" s="83">
        <f ca="1"/>
        <v>7</v>
      </c>
      <c r="X573" s="83">
        <f ca="1"/>
        <v>7</v>
      </c>
      <c r="Y573" s="70" t="s">
        <v>3</v>
      </c>
      <c r="AA573" s="39">
        <f ca="1"/>
        <v>8</v>
      </c>
      <c r="AB573" s="39">
        <f ca="1"/>
        <v>5</v>
      </c>
      <c r="AC573" s="39">
        <f ca="1"/>
        <v>8</v>
      </c>
      <c r="AD573" s="39">
        <f ca="1"/>
        <v>10</v>
      </c>
      <c r="AE573" s="39">
        <f ca="1"/>
        <v>8</v>
      </c>
      <c r="AF573" s="39">
        <f ca="1"/>
        <v>9</v>
      </c>
      <c r="AM573" s="39">
        <f ca="1"/>
        <v>8</v>
      </c>
      <c r="AN573" s="39">
        <f ca="1"/>
        <v>5</v>
      </c>
      <c r="AO573" s="39">
        <f ca="1"/>
        <v>8</v>
      </c>
      <c r="AP573" s="39">
        <f ca="1"/>
        <v>10</v>
      </c>
      <c r="AQ573" s="39">
        <f ca="1"/>
        <v>8</v>
      </c>
      <c r="AR573" s="39">
        <f ca="1"/>
        <v>9</v>
      </c>
    </row>
    <row r="574" spans="1:44" ht="24" customHeight="1" x14ac:dyDescent="0.2">
      <c r="A574" s="13"/>
      <c r="E574" s="83">
        <f ca="1"/>
        <v>6</v>
      </c>
      <c r="F574" s="83">
        <f ca="1"/>
        <v>6</v>
      </c>
      <c r="G574" s="83">
        <f ca="1"/>
        <v>6</v>
      </c>
      <c r="H574" s="83">
        <f ca="1"/>
        <v>0</v>
      </c>
      <c r="I574" s="83">
        <f ca="1"/>
        <v>6</v>
      </c>
      <c r="J574" s="83">
        <f ca="1"/>
        <v>9</v>
      </c>
      <c r="K574" s="83">
        <f ca="1"/>
        <v>10</v>
      </c>
      <c r="L574" s="83">
        <f ca="1"/>
        <v>9</v>
      </c>
      <c r="M574" s="83">
        <f ca="1"/>
        <v>0</v>
      </c>
      <c r="N574" s="83">
        <f ca="1"/>
        <v>7</v>
      </c>
      <c r="O574" s="83">
        <f ca="1"/>
        <v>7</v>
      </c>
      <c r="P574" s="83">
        <f ca="1"/>
        <v>10</v>
      </c>
      <c r="Q574" s="83">
        <f ca="1"/>
        <v>5</v>
      </c>
      <c r="R574" s="83">
        <f ca="1"/>
        <v>1</v>
      </c>
      <c r="S574" s="83">
        <f ca="1"/>
        <v>4</v>
      </c>
      <c r="T574" s="83">
        <f ca="1"/>
        <v>3</v>
      </c>
      <c r="U574" s="83">
        <f ca="1"/>
        <v>4</v>
      </c>
      <c r="V574" s="83">
        <f ca="1"/>
        <v>5</v>
      </c>
      <c r="W574" s="83">
        <f ca="1"/>
        <v>3</v>
      </c>
      <c r="X574" s="83">
        <f ca="1"/>
        <v>10</v>
      </c>
      <c r="Y574" s="70" t="s">
        <v>3</v>
      </c>
      <c r="AA574" s="39">
        <f ca="1"/>
        <v>0</v>
      </c>
      <c r="AB574" s="39">
        <f ca="1"/>
        <v>6</v>
      </c>
      <c r="AC574" s="39">
        <f ca="1"/>
        <v>0</v>
      </c>
      <c r="AD574" s="39">
        <f ca="1"/>
        <v>6</v>
      </c>
      <c r="AE574" s="39">
        <f ca="1"/>
        <v>6</v>
      </c>
      <c r="AF574" s="39">
        <f ca="1"/>
        <v>9</v>
      </c>
      <c r="AM574" s="39">
        <f ca="1"/>
        <v>0</v>
      </c>
      <c r="AN574" s="39">
        <f ca="1"/>
        <v>6</v>
      </c>
      <c r="AO574" s="39">
        <f ca="1"/>
        <v>0</v>
      </c>
      <c r="AP574" s="39">
        <f ca="1"/>
        <v>6</v>
      </c>
      <c r="AQ574" s="39">
        <f ca="1"/>
        <v>6</v>
      </c>
      <c r="AR574" s="39">
        <f ca="1"/>
        <v>9</v>
      </c>
    </row>
    <row r="575" spans="1:44" ht="24" customHeight="1" x14ac:dyDescent="0.2">
      <c r="A575" s="13"/>
      <c r="E575" s="83">
        <f ca="1"/>
        <v>7</v>
      </c>
      <c r="F575" s="83">
        <f ca="1"/>
        <v>8</v>
      </c>
      <c r="G575" s="83">
        <f ca="1"/>
        <v>8</v>
      </c>
      <c r="H575" s="83">
        <f ca="1"/>
        <v>8</v>
      </c>
      <c r="I575" s="83">
        <f ca="1"/>
        <v>2</v>
      </c>
      <c r="J575" s="83">
        <f ca="1"/>
        <v>10</v>
      </c>
      <c r="K575" s="83">
        <f ca="1"/>
        <v>7</v>
      </c>
      <c r="L575" s="83">
        <f ca="1"/>
        <v>0</v>
      </c>
      <c r="M575" s="83">
        <f ca="1"/>
        <v>7</v>
      </c>
      <c r="N575" s="83">
        <f ca="1"/>
        <v>6</v>
      </c>
      <c r="O575" s="83">
        <f ca="1"/>
        <v>5</v>
      </c>
      <c r="P575" s="83">
        <f ca="1"/>
        <v>9</v>
      </c>
      <c r="Q575" s="83">
        <f ca="1"/>
        <v>9</v>
      </c>
      <c r="R575" s="83">
        <f ca="1"/>
        <v>4</v>
      </c>
      <c r="S575" s="83">
        <f ca="1"/>
        <v>1</v>
      </c>
      <c r="T575" s="83">
        <f ca="1"/>
        <v>7</v>
      </c>
      <c r="U575" s="83">
        <f ca="1"/>
        <v>7</v>
      </c>
      <c r="V575" s="83">
        <f ca="1"/>
        <v>8</v>
      </c>
      <c r="W575" s="83">
        <f ca="1"/>
        <v>3</v>
      </c>
      <c r="X575" s="83">
        <f ca="1"/>
        <v>6</v>
      </c>
      <c r="Y575" s="70" t="s">
        <v>3</v>
      </c>
      <c r="AA575" s="39">
        <f ca="1"/>
        <v>8</v>
      </c>
      <c r="AB575" s="39">
        <f ca="1"/>
        <v>8</v>
      </c>
      <c r="AC575" s="39">
        <f ca="1"/>
        <v>8</v>
      </c>
      <c r="AD575" s="39">
        <f ca="1"/>
        <v>7</v>
      </c>
      <c r="AE575" s="39">
        <f ca="1"/>
        <v>2</v>
      </c>
      <c r="AF575" s="39">
        <f ca="1"/>
        <v>10</v>
      </c>
      <c r="AM575" s="39">
        <f ca="1"/>
        <v>8</v>
      </c>
      <c r="AN575" s="39">
        <f ca="1"/>
        <v>8</v>
      </c>
      <c r="AO575" s="39">
        <f ca="1"/>
        <v>8</v>
      </c>
      <c r="AP575" s="39">
        <f ca="1"/>
        <v>7</v>
      </c>
      <c r="AQ575" s="39">
        <f ca="1"/>
        <v>2</v>
      </c>
      <c r="AR575" s="39">
        <f ca="1"/>
        <v>10</v>
      </c>
    </row>
    <row r="576" spans="1:44" ht="24" customHeight="1" x14ac:dyDescent="0.2">
      <c r="A576" s="13"/>
      <c r="E576" s="83">
        <f ca="1"/>
        <v>5</v>
      </c>
      <c r="F576" s="83">
        <f ca="1"/>
        <v>0</v>
      </c>
      <c r="G576" s="83">
        <f ca="1"/>
        <v>4</v>
      </c>
      <c r="H576" s="83">
        <f ca="1"/>
        <v>9</v>
      </c>
      <c r="I576" s="83">
        <f ca="1"/>
        <v>3</v>
      </c>
      <c r="J576" s="83">
        <f ca="1"/>
        <v>1</v>
      </c>
      <c r="K576" s="83">
        <f ca="1"/>
        <v>3</v>
      </c>
      <c r="L576" s="83">
        <f ca="1"/>
        <v>10</v>
      </c>
      <c r="M576" s="83">
        <f ca="1"/>
        <v>3</v>
      </c>
      <c r="N576" s="83">
        <f ca="1"/>
        <v>2</v>
      </c>
      <c r="O576" s="83">
        <f ca="1"/>
        <v>9</v>
      </c>
      <c r="P576" s="83">
        <f ca="1"/>
        <v>6</v>
      </c>
      <c r="Q576" s="83">
        <f ca="1"/>
        <v>6</v>
      </c>
      <c r="R576" s="83">
        <f ca="1"/>
        <v>0</v>
      </c>
      <c r="S576" s="83">
        <f ca="1"/>
        <v>9</v>
      </c>
      <c r="T576" s="83">
        <f ca="1"/>
        <v>9</v>
      </c>
      <c r="U576" s="83">
        <f ca="1"/>
        <v>5</v>
      </c>
      <c r="V576" s="83">
        <f ca="1"/>
        <v>9</v>
      </c>
      <c r="W576" s="83">
        <f ca="1"/>
        <v>3</v>
      </c>
      <c r="X576" s="83">
        <f ca="1"/>
        <v>6</v>
      </c>
      <c r="Y576" s="70" t="s">
        <v>3</v>
      </c>
      <c r="AA576" s="40">
        <f ca="1"/>
        <v>9</v>
      </c>
      <c r="AB576" s="40">
        <f ca="1"/>
        <v>0</v>
      </c>
      <c r="AC576" s="40">
        <f ca="1"/>
        <v>9</v>
      </c>
      <c r="AD576" s="40">
        <f ca="1"/>
        <v>5</v>
      </c>
      <c r="AE576" s="40">
        <f ca="1"/>
        <v>3</v>
      </c>
      <c r="AF576" s="40">
        <f ca="1"/>
        <v>1</v>
      </c>
      <c r="AM576" s="40">
        <f ca="1"/>
        <v>9</v>
      </c>
      <c r="AN576" s="40">
        <f ca="1"/>
        <v>0</v>
      </c>
      <c r="AO576" s="40">
        <f ca="1"/>
        <v>9</v>
      </c>
      <c r="AP576" s="40">
        <f ca="1"/>
        <v>5</v>
      </c>
      <c r="AQ576" s="40">
        <f ca="1"/>
        <v>3</v>
      </c>
      <c r="AR576" s="40">
        <f ca="1"/>
        <v>1</v>
      </c>
    </row>
    <row r="577" spans="1:44" ht="24" customHeight="1" x14ac:dyDescent="0.2">
      <c r="A577" s="13"/>
      <c r="AA577" s="70" t="s">
        <v>0</v>
      </c>
      <c r="AB577" s="70" t="s">
        <v>0</v>
      </c>
      <c r="AC577" s="70" t="s">
        <v>0</v>
      </c>
      <c r="AD577" s="70" t="s">
        <v>0</v>
      </c>
      <c r="AE577" s="70" t="s">
        <v>0</v>
      </c>
      <c r="AF577" s="70" t="s">
        <v>0</v>
      </c>
      <c r="AM577" s="70" t="s">
        <v>0</v>
      </c>
      <c r="AN577" s="70" t="s">
        <v>0</v>
      </c>
      <c r="AO577" s="70" t="s">
        <v>0</v>
      </c>
      <c r="AP577" s="70" t="s">
        <v>0</v>
      </c>
      <c r="AQ577" s="70" t="s">
        <v>0</v>
      </c>
      <c r="AR577" s="70" t="s">
        <v>0</v>
      </c>
    </row>
    <row r="578" spans="1:44" ht="24" customHeight="1" x14ac:dyDescent="0.2">
      <c r="A578" s="13"/>
    </row>
    <row r="579" spans="1:44" ht="24" customHeight="1" x14ac:dyDescent="0.2">
      <c r="A579" s="13"/>
      <c r="AA579" s="70"/>
      <c r="AB579" s="70"/>
      <c r="AC579" s="70"/>
      <c r="AD579" s="70"/>
      <c r="AE579" s="70"/>
      <c r="AF579" s="70"/>
    </row>
    <row r="580" spans="1:44" ht="24" customHeight="1" x14ac:dyDescent="0.2">
      <c r="A580" s="13"/>
      <c r="AA580" s="38" cm="1">
        <f t="array" aca="1" ref="AA580:AF587" ca="1">_xlfn.ANCHORARRAY(AA569)</f>
        <v>2</v>
      </c>
      <c r="AB580" s="38">
        <f ca="1"/>
        <v>7</v>
      </c>
      <c r="AC580" s="38">
        <f ca="1"/>
        <v>2</v>
      </c>
      <c r="AD580" s="38">
        <f ca="1"/>
        <v>5</v>
      </c>
      <c r="AE580" s="38">
        <f ca="1"/>
        <v>6</v>
      </c>
      <c r="AF580" s="38">
        <f ca="1"/>
        <v>2</v>
      </c>
    </row>
    <row r="581" spans="1:44" ht="24" customHeight="1" x14ac:dyDescent="0.2">
      <c r="A581" s="13"/>
      <c r="AA581" s="39">
        <f ca="1"/>
        <v>1</v>
      </c>
      <c r="AB581" s="39">
        <f ca="1"/>
        <v>0</v>
      </c>
      <c r="AC581" s="39">
        <f ca="1"/>
        <v>1</v>
      </c>
      <c r="AD581" s="39">
        <f ca="1"/>
        <v>8</v>
      </c>
      <c r="AE581" s="39">
        <f ca="1"/>
        <v>6</v>
      </c>
      <c r="AF581" s="39">
        <f ca="1"/>
        <v>5</v>
      </c>
    </row>
    <row r="582" spans="1:44" ht="24" customHeight="1" x14ac:dyDescent="0.2">
      <c r="A582" s="13"/>
      <c r="AA582" s="39">
        <f ca="1"/>
        <v>2</v>
      </c>
      <c r="AB582" s="39">
        <f ca="1"/>
        <v>5</v>
      </c>
      <c r="AC582" s="39">
        <f ca="1"/>
        <v>2</v>
      </c>
      <c r="AD582" s="39">
        <f ca="1"/>
        <v>2</v>
      </c>
      <c r="AE582" s="39">
        <f ca="1"/>
        <v>10</v>
      </c>
      <c r="AF582" s="39">
        <f ca="1"/>
        <v>7</v>
      </c>
    </row>
    <row r="583" spans="1:44" ht="24" customHeight="1" x14ac:dyDescent="0.2">
      <c r="A583" s="13"/>
      <c r="AA583" s="39">
        <f ca="1"/>
        <v>9</v>
      </c>
      <c r="AB583" s="39">
        <f ca="1"/>
        <v>3</v>
      </c>
      <c r="AC583" s="39">
        <f ca="1"/>
        <v>9</v>
      </c>
      <c r="AD583" s="39">
        <f ca="1"/>
        <v>3</v>
      </c>
      <c r="AE583" s="39">
        <f ca="1"/>
        <v>5</v>
      </c>
      <c r="AF583" s="39">
        <f ca="1"/>
        <v>8</v>
      </c>
    </row>
    <row r="584" spans="1:44" ht="24" customHeight="1" x14ac:dyDescent="0.2">
      <c r="A584" s="13"/>
      <c r="AA584" s="39">
        <f ca="1"/>
        <v>8</v>
      </c>
      <c r="AB584" s="39">
        <f ca="1"/>
        <v>5</v>
      </c>
      <c r="AC584" s="39">
        <f ca="1"/>
        <v>8</v>
      </c>
      <c r="AD584" s="39">
        <f ca="1"/>
        <v>10</v>
      </c>
      <c r="AE584" s="39">
        <f ca="1"/>
        <v>8</v>
      </c>
      <c r="AF584" s="39">
        <f ca="1"/>
        <v>9</v>
      </c>
    </row>
    <row r="585" spans="1:44" ht="24" customHeight="1" x14ac:dyDescent="0.2">
      <c r="A585" s="13"/>
      <c r="AA585" s="39">
        <f ca="1"/>
        <v>0</v>
      </c>
      <c r="AB585" s="39">
        <f ca="1"/>
        <v>6</v>
      </c>
      <c r="AC585" s="39">
        <f ca="1"/>
        <v>0</v>
      </c>
      <c r="AD585" s="39">
        <f ca="1"/>
        <v>6</v>
      </c>
      <c r="AE585" s="39">
        <f ca="1"/>
        <v>6</v>
      </c>
      <c r="AF585" s="39">
        <f ca="1"/>
        <v>9</v>
      </c>
    </row>
    <row r="586" spans="1:44" ht="24" customHeight="1" x14ac:dyDescent="0.2">
      <c r="A586" s="13"/>
      <c r="AA586" s="39">
        <f ca="1"/>
        <v>8</v>
      </c>
      <c r="AB586" s="39">
        <f ca="1"/>
        <v>8</v>
      </c>
      <c r="AC586" s="39">
        <f ca="1"/>
        <v>8</v>
      </c>
      <c r="AD586" s="39">
        <f ca="1"/>
        <v>7</v>
      </c>
      <c r="AE586" s="39">
        <f ca="1"/>
        <v>2</v>
      </c>
      <c r="AF586" s="39">
        <f ca="1"/>
        <v>10</v>
      </c>
    </row>
    <row r="587" spans="1:44" ht="24" customHeight="1" x14ac:dyDescent="0.2">
      <c r="A587" s="13"/>
      <c r="AA587" s="40">
        <f ca="1"/>
        <v>9</v>
      </c>
      <c r="AB587" s="40">
        <f ca="1"/>
        <v>0</v>
      </c>
      <c r="AC587" s="40">
        <f ca="1"/>
        <v>9</v>
      </c>
      <c r="AD587" s="40">
        <f ca="1"/>
        <v>5</v>
      </c>
      <c r="AE587" s="40">
        <f ca="1"/>
        <v>3</v>
      </c>
      <c r="AF587" s="40">
        <f ca="1"/>
        <v>1</v>
      </c>
    </row>
    <row r="588" spans="1:44" ht="24" customHeight="1" thickBot="1" x14ac:dyDescent="0.25">
      <c r="A588" s="13"/>
      <c r="AA588" s="70" t="s">
        <v>0</v>
      </c>
      <c r="AB588" s="70" t="s">
        <v>0</v>
      </c>
      <c r="AC588" s="70" t="s">
        <v>0</v>
      </c>
      <c r="AD588" s="70" t="s">
        <v>0</v>
      </c>
      <c r="AE588" s="70" t="s">
        <v>0</v>
      </c>
      <c r="AF588" s="70" t="s">
        <v>0</v>
      </c>
    </row>
    <row r="589" spans="1:44" ht="24" customHeight="1" thickBot="1" x14ac:dyDescent="0.25">
      <c r="A589" s="13"/>
      <c r="W589" s="83"/>
      <c r="X589" s="83" t="s">
        <v>124</v>
      </c>
      <c r="Y589" s="83"/>
      <c r="Z589" s="70" t="s">
        <v>3</v>
      </c>
      <c r="AA589" s="117" t="s">
        <v>121</v>
      </c>
      <c r="AB589" s="118"/>
      <c r="AC589" s="118"/>
      <c r="AD589" s="118"/>
      <c r="AE589" s="118"/>
      <c r="AF589" s="119"/>
    </row>
    <row r="590" spans="1:44" ht="24" customHeight="1" x14ac:dyDescent="0.2">
      <c r="A590" s="13"/>
      <c r="AA590" s="70" t="s">
        <v>0</v>
      </c>
      <c r="AB590" s="70" t="s">
        <v>0</v>
      </c>
      <c r="AC590" s="70" t="s">
        <v>0</v>
      </c>
      <c r="AD590" s="70" t="s">
        <v>0</v>
      </c>
      <c r="AE590" s="70" t="s">
        <v>0</v>
      </c>
      <c r="AF590" s="70" t="s">
        <v>0</v>
      </c>
      <c r="AM590" s="1"/>
      <c r="AN590" s="1"/>
      <c r="AO590" s="1"/>
      <c r="AP590" s="1"/>
      <c r="AQ590" s="1"/>
      <c r="AR590" s="1"/>
    </row>
    <row r="591" spans="1:44" ht="24" customHeight="1" x14ac:dyDescent="0.2">
      <c r="A591" s="13"/>
      <c r="AA591" s="38" cm="1">
        <f t="array" aca="1" ref="AA591:AF598" ca="1">_xlfn.ANCHORARRAY(AA580)*_xlfn.RANDARRAY(8,6)/100</f>
        <v>1.8664338243835069E-2</v>
      </c>
      <c r="AB591" s="38">
        <f ca="1"/>
        <v>6.0800243708839921E-2</v>
      </c>
      <c r="AC591" s="38">
        <f ca="1"/>
        <v>5.5972732163066218E-3</v>
      </c>
      <c r="AD591" s="38">
        <f ca="1"/>
        <v>1.6137716350988728E-2</v>
      </c>
      <c r="AE591" s="38">
        <f ca="1"/>
        <v>1.1444100782144927E-2</v>
      </c>
      <c r="AF591" s="38">
        <f ca="1"/>
        <v>1.7599564241239242E-2</v>
      </c>
      <c r="AJ591" s="1" t="s">
        <v>88</v>
      </c>
      <c r="AK591" s="70" t="s">
        <v>3</v>
      </c>
      <c r="AM591" s="38" cm="1">
        <f t="array" aca="1" ref="AM591:AR598" ca="1">_xlfn.ANCHORARRAY(AA591)+_xlfn.ANCHORARRAY(AM569)</f>
        <v>2.018664338243835</v>
      </c>
      <c r="AN591" s="38">
        <f ca="1"/>
        <v>7.0608002437088402</v>
      </c>
      <c r="AO591" s="38">
        <f ca="1"/>
        <v>2.0055972732163068</v>
      </c>
      <c r="AP591" s="38">
        <f ca="1"/>
        <v>5.0161377163509888</v>
      </c>
      <c r="AQ591" s="38">
        <f ca="1"/>
        <v>6.0114441007821453</v>
      </c>
      <c r="AR591" s="38">
        <f ca="1"/>
        <v>2.0175995642412392</v>
      </c>
    </row>
    <row r="592" spans="1:44" ht="24" customHeight="1" x14ac:dyDescent="0.2">
      <c r="A592" s="13"/>
      <c r="AA592" s="39">
        <f ca="1"/>
        <v>5.9427754608828076E-3</v>
      </c>
      <c r="AB592" s="39">
        <f ca="1"/>
        <v>0</v>
      </c>
      <c r="AC592" s="39">
        <f ca="1"/>
        <v>1.3308930416579257E-3</v>
      </c>
      <c r="AD592" s="39">
        <f ca="1"/>
        <v>7.2774681908938849E-2</v>
      </c>
      <c r="AE592" s="39">
        <f ca="1"/>
        <v>3.1539875850636535E-2</v>
      </c>
      <c r="AF592" s="39">
        <f ca="1"/>
        <v>4.8663943065163799E-2</v>
      </c>
      <c r="AJ592" s="1" t="s">
        <v>88</v>
      </c>
      <c r="AK592" s="70" t="s">
        <v>3</v>
      </c>
      <c r="AM592" s="39">
        <f ca="1"/>
        <v>1.0059427754608827</v>
      </c>
      <c r="AN592" s="39">
        <f ca="1"/>
        <v>0</v>
      </c>
      <c r="AO592" s="39">
        <f ca="1"/>
        <v>1.001330893041658</v>
      </c>
      <c r="AP592" s="39">
        <f ca="1"/>
        <v>8.072774681908939</v>
      </c>
      <c r="AQ592" s="39">
        <f ca="1"/>
        <v>6.0315398758506369</v>
      </c>
      <c r="AR592" s="39">
        <f ca="1"/>
        <v>5.0486639430651641</v>
      </c>
    </row>
    <row r="593" spans="1:44" ht="24" customHeight="1" x14ac:dyDescent="0.2">
      <c r="A593" s="13"/>
      <c r="AA593" s="39">
        <f ca="1"/>
        <v>6.866593617442387E-3</v>
      </c>
      <c r="AB593" s="39">
        <f ca="1"/>
        <v>1.5805380981396909E-2</v>
      </c>
      <c r="AC593" s="39">
        <f ca="1"/>
        <v>4.0491880165114359E-3</v>
      </c>
      <c r="AD593" s="39">
        <f ca="1"/>
        <v>6.581904223501649E-3</v>
      </c>
      <c r="AE593" s="39">
        <f ca="1"/>
        <v>3.2648107148998372E-2</v>
      </c>
      <c r="AF593" s="39">
        <f ca="1"/>
        <v>2.4186913753884822E-3</v>
      </c>
      <c r="AJ593" s="1" t="s">
        <v>88</v>
      </c>
      <c r="AK593" s="70" t="s">
        <v>3</v>
      </c>
      <c r="AM593" s="39">
        <f ca="1"/>
        <v>2.0068665936174424</v>
      </c>
      <c r="AN593" s="39">
        <f ca="1"/>
        <v>5.0158053809813969</v>
      </c>
      <c r="AO593" s="39">
        <f ca="1"/>
        <v>2.0040491880165114</v>
      </c>
      <c r="AP593" s="39">
        <f ca="1"/>
        <v>2.0065819042235016</v>
      </c>
      <c r="AQ593" s="39">
        <f ca="1"/>
        <v>10.032648107148999</v>
      </c>
      <c r="AR593" s="39">
        <f ca="1"/>
        <v>7.0024186913753885</v>
      </c>
    </row>
    <row r="594" spans="1:44" ht="24" customHeight="1" x14ac:dyDescent="0.2">
      <c r="A594" s="13"/>
      <c r="AA594" s="39">
        <f ca="1"/>
        <v>6.6252982962787851E-2</v>
      </c>
      <c r="AB594" s="39">
        <f ca="1"/>
        <v>1.8200409071073023E-2</v>
      </c>
      <c r="AC594" s="39">
        <f ca="1"/>
        <v>7.7294778981555443E-2</v>
      </c>
      <c r="AD594" s="39">
        <f ca="1"/>
        <v>2.3366704922850871E-2</v>
      </c>
      <c r="AE594" s="39">
        <f ca="1"/>
        <v>4.760989617046265E-2</v>
      </c>
      <c r="AF594" s="39">
        <f ca="1"/>
        <v>4.4407896276362796E-2</v>
      </c>
      <c r="AJ594" s="1" t="s">
        <v>88</v>
      </c>
      <c r="AK594" s="70" t="s">
        <v>3</v>
      </c>
      <c r="AM594" s="39">
        <f ca="1"/>
        <v>9.0662529829627871</v>
      </c>
      <c r="AN594" s="39">
        <f ca="1"/>
        <v>3.0182004090710732</v>
      </c>
      <c r="AO594" s="39">
        <f ca="1"/>
        <v>9.077294778981555</v>
      </c>
      <c r="AP594" s="39">
        <f ca="1"/>
        <v>3.023366704922851</v>
      </c>
      <c r="AQ594" s="39">
        <f ca="1"/>
        <v>5.0476098961704627</v>
      </c>
      <c r="AR594" s="39">
        <f ca="1"/>
        <v>8.044407896276363</v>
      </c>
    </row>
    <row r="595" spans="1:44" ht="24" customHeight="1" x14ac:dyDescent="0.2">
      <c r="A595" s="13"/>
      <c r="AA595" s="39">
        <f ca="1"/>
        <v>2.3220513000091109E-2</v>
      </c>
      <c r="AB595" s="39">
        <f ca="1"/>
        <v>3.9632217348248407E-2</v>
      </c>
      <c r="AC595" s="39">
        <f ca="1"/>
        <v>8.3815844933435631E-3</v>
      </c>
      <c r="AD595" s="39">
        <f ca="1"/>
        <v>3.4709778832441307E-3</v>
      </c>
      <c r="AE595" s="39">
        <f ca="1"/>
        <v>7.5160804455097707E-2</v>
      </c>
      <c r="AF595" s="39">
        <f ca="1"/>
        <v>1.4956619257082511E-2</v>
      </c>
      <c r="AJ595" s="1" t="s">
        <v>88</v>
      </c>
      <c r="AK595" s="70" t="s">
        <v>3</v>
      </c>
      <c r="AM595" s="39">
        <f ca="1"/>
        <v>8.0232205130000906</v>
      </c>
      <c r="AN595" s="39">
        <f ca="1"/>
        <v>5.0396322173482488</v>
      </c>
      <c r="AO595" s="39">
        <f ca="1"/>
        <v>8.0083815844933444</v>
      </c>
      <c r="AP595" s="39">
        <f ca="1"/>
        <v>10.003470977883245</v>
      </c>
      <c r="AQ595" s="39">
        <f ca="1"/>
        <v>8.0751608044550984</v>
      </c>
      <c r="AR595" s="39">
        <f ca="1"/>
        <v>9.0149566192570827</v>
      </c>
    </row>
    <row r="596" spans="1:44" ht="24" customHeight="1" x14ac:dyDescent="0.2">
      <c r="A596" s="13"/>
      <c r="AA596" s="39">
        <f ca="1"/>
        <v>0</v>
      </c>
      <c r="AB596" s="39">
        <f ca="1"/>
        <v>5.6742569400834775E-2</v>
      </c>
      <c r="AC596" s="39">
        <f ca="1"/>
        <v>0</v>
      </c>
      <c r="AD596" s="39">
        <f ca="1"/>
        <v>3.3289432047989738E-2</v>
      </c>
      <c r="AE596" s="39">
        <f ca="1"/>
        <v>1.2595663017755596E-2</v>
      </c>
      <c r="AF596" s="39">
        <f ca="1"/>
        <v>7.9905970013595341E-4</v>
      </c>
      <c r="AJ596" s="1" t="s">
        <v>88</v>
      </c>
      <c r="AK596" s="70" t="s">
        <v>3</v>
      </c>
      <c r="AM596" s="39">
        <f ca="1"/>
        <v>0</v>
      </c>
      <c r="AN596" s="39">
        <f ca="1"/>
        <v>6.0567425694008348</v>
      </c>
      <c r="AO596" s="39">
        <f ca="1"/>
        <v>0</v>
      </c>
      <c r="AP596" s="39">
        <f ca="1"/>
        <v>6.0332894320479902</v>
      </c>
      <c r="AQ596" s="39">
        <f ca="1"/>
        <v>6.0125956630177555</v>
      </c>
      <c r="AR596" s="39">
        <f ca="1"/>
        <v>9.0007990597001353</v>
      </c>
    </row>
    <row r="597" spans="1:44" ht="24" customHeight="1" x14ac:dyDescent="0.2">
      <c r="A597" s="13"/>
      <c r="AA597" s="39">
        <f ca="1"/>
        <v>4.3783920903856917E-2</v>
      </c>
      <c r="AB597" s="39">
        <f ca="1"/>
        <v>3.5284940145664266E-2</v>
      </c>
      <c r="AC597" s="39">
        <f ca="1"/>
        <v>3.5164800844728638E-3</v>
      </c>
      <c r="AD597" s="39">
        <f ca="1"/>
        <v>5.67175798811426E-2</v>
      </c>
      <c r="AE597" s="39">
        <f ca="1"/>
        <v>1.2712416719268024E-2</v>
      </c>
      <c r="AF597" s="39">
        <f ca="1"/>
        <v>5.9743643350516698E-2</v>
      </c>
      <c r="AJ597" s="1" t="s">
        <v>88</v>
      </c>
      <c r="AK597" s="70" t="s">
        <v>3</v>
      </c>
      <c r="AM597" s="39">
        <f ca="1"/>
        <v>8.0437839209038575</v>
      </c>
      <c r="AN597" s="39">
        <f ca="1"/>
        <v>8.0352849401456634</v>
      </c>
      <c r="AO597" s="39">
        <f ca="1"/>
        <v>8.0035164800844729</v>
      </c>
      <c r="AP597" s="39">
        <f ca="1"/>
        <v>7.056717579881143</v>
      </c>
      <c r="AQ597" s="39">
        <f ca="1"/>
        <v>2.012712416719268</v>
      </c>
      <c r="AR597" s="39">
        <f ca="1"/>
        <v>10.059743643350517</v>
      </c>
    </row>
    <row r="598" spans="1:44" ht="24" customHeight="1" x14ac:dyDescent="0.2">
      <c r="A598" s="13"/>
      <c r="AA598" s="40">
        <f ca="1"/>
        <v>8.902763234082299E-2</v>
      </c>
      <c r="AB598" s="40">
        <f ca="1"/>
        <v>0</v>
      </c>
      <c r="AC598" s="40">
        <f ca="1"/>
        <v>2.3414818105249497E-2</v>
      </c>
      <c r="AD598" s="40">
        <f ca="1"/>
        <v>5.8813519546892512E-3</v>
      </c>
      <c r="AE598" s="40">
        <f ca="1"/>
        <v>1.4808098949965444E-3</v>
      </c>
      <c r="AF598" s="40">
        <f ca="1"/>
        <v>5.9699368086406791E-3</v>
      </c>
      <c r="AJ598" s="1" t="s">
        <v>88</v>
      </c>
      <c r="AK598" s="70" t="s">
        <v>3</v>
      </c>
      <c r="AM598" s="40">
        <f ca="1"/>
        <v>9.089027632340823</v>
      </c>
      <c r="AN598" s="40">
        <f ca="1"/>
        <v>0</v>
      </c>
      <c r="AO598" s="40">
        <f ca="1"/>
        <v>9.02341481810525</v>
      </c>
      <c r="AP598" s="40">
        <f ca="1"/>
        <v>5.005881351954689</v>
      </c>
      <c r="AQ598" s="40">
        <f ca="1"/>
        <v>3.0014808098949963</v>
      </c>
      <c r="AR598" s="40">
        <f ca="1"/>
        <v>1.0059699368086408</v>
      </c>
    </row>
    <row r="599" spans="1:44" ht="24" customHeight="1" x14ac:dyDescent="0.2">
      <c r="A599" s="13"/>
      <c r="AA599" s="70"/>
      <c r="AB599" s="70"/>
      <c r="AC599" s="70"/>
      <c r="AD599" s="70"/>
      <c r="AE599" s="70"/>
      <c r="AF599" s="70"/>
      <c r="AM599" s="70" t="s">
        <v>0</v>
      </c>
      <c r="AN599" s="70" t="s">
        <v>0</v>
      </c>
      <c r="AO599" s="70" t="s">
        <v>0</v>
      </c>
      <c r="AP599" s="70" t="s">
        <v>0</v>
      </c>
      <c r="AQ599" s="70" t="s">
        <v>0</v>
      </c>
      <c r="AR599" s="70" t="s">
        <v>0</v>
      </c>
    </row>
    <row r="600" spans="1:44" ht="24" customHeight="1" x14ac:dyDescent="0.2">
      <c r="A600" s="13"/>
      <c r="AA600" s="70" t="s">
        <v>0</v>
      </c>
      <c r="AB600" s="70" t="s">
        <v>0</v>
      </c>
      <c r="AC600" s="70" t="s">
        <v>0</v>
      </c>
      <c r="AD600" s="70" t="s">
        <v>0</v>
      </c>
      <c r="AE600" s="70" t="s">
        <v>0</v>
      </c>
      <c r="AF600" s="70" t="s">
        <v>0</v>
      </c>
    </row>
    <row r="601" spans="1:44" ht="24" customHeight="1" x14ac:dyDescent="0.2">
      <c r="A601" s="13"/>
    </row>
    <row r="602" spans="1:44" ht="24" customHeight="1" x14ac:dyDescent="0.2">
      <c r="A602" s="13"/>
    </row>
    <row r="603" spans="1:44" ht="24" customHeight="1" x14ac:dyDescent="0.2">
      <c r="A603" s="13"/>
      <c r="AA603" s="38" cm="1">
        <f t="array" aca="1" ref="AA603:AF610" ca="1">_xlfn.ANCHORARRAY(AM591)</f>
        <v>2.018664338243835</v>
      </c>
      <c r="AB603" s="38">
        <f ca="1"/>
        <v>7.0608002437088402</v>
      </c>
      <c r="AC603" s="38">
        <f ca="1"/>
        <v>2.0055972732163068</v>
      </c>
      <c r="AD603" s="38">
        <f ca="1"/>
        <v>5.0161377163509888</v>
      </c>
      <c r="AE603" s="38">
        <f ca="1"/>
        <v>6.0114441007821453</v>
      </c>
      <c r="AF603" s="38">
        <f ca="1"/>
        <v>2.0175995642412392</v>
      </c>
    </row>
    <row r="604" spans="1:44" ht="24" customHeight="1" x14ac:dyDescent="0.2">
      <c r="A604" s="13"/>
      <c r="AA604" s="39">
        <f ca="1"/>
        <v>1.0059427754608827</v>
      </c>
      <c r="AB604" s="39">
        <f ca="1"/>
        <v>0</v>
      </c>
      <c r="AC604" s="39">
        <f ca="1"/>
        <v>1.001330893041658</v>
      </c>
      <c r="AD604" s="39">
        <f ca="1"/>
        <v>8.072774681908939</v>
      </c>
      <c r="AE604" s="39">
        <f ca="1"/>
        <v>6.0315398758506369</v>
      </c>
      <c r="AF604" s="39">
        <f ca="1"/>
        <v>5.0486639430651641</v>
      </c>
    </row>
    <row r="605" spans="1:44" ht="24" customHeight="1" x14ac:dyDescent="0.2">
      <c r="A605" s="13"/>
      <c r="AA605" s="39">
        <f ca="1"/>
        <v>2.0068665936174424</v>
      </c>
      <c r="AB605" s="39">
        <f ca="1"/>
        <v>5.0158053809813969</v>
      </c>
      <c r="AC605" s="39">
        <f ca="1"/>
        <v>2.0040491880165114</v>
      </c>
      <c r="AD605" s="39">
        <f ca="1"/>
        <v>2.0065819042235016</v>
      </c>
      <c r="AE605" s="39">
        <f ca="1"/>
        <v>10.032648107148999</v>
      </c>
      <c r="AF605" s="39">
        <f ca="1"/>
        <v>7.0024186913753885</v>
      </c>
    </row>
    <row r="606" spans="1:44" ht="24" customHeight="1" x14ac:dyDescent="0.2">
      <c r="A606" s="13"/>
      <c r="AA606" s="39">
        <f ca="1"/>
        <v>9.0662529829627871</v>
      </c>
      <c r="AB606" s="39">
        <f ca="1"/>
        <v>3.0182004090710732</v>
      </c>
      <c r="AC606" s="39">
        <f ca="1"/>
        <v>9.077294778981555</v>
      </c>
      <c r="AD606" s="39">
        <f ca="1"/>
        <v>3.023366704922851</v>
      </c>
      <c r="AE606" s="39">
        <f ca="1"/>
        <v>5.0476098961704627</v>
      </c>
      <c r="AF606" s="39">
        <f ca="1"/>
        <v>8.044407896276363</v>
      </c>
    </row>
    <row r="607" spans="1:44" ht="24" customHeight="1" x14ac:dyDescent="0.2">
      <c r="A607" s="13"/>
      <c r="AA607" s="39">
        <f ca="1"/>
        <v>8.0232205130000906</v>
      </c>
      <c r="AB607" s="39">
        <f ca="1"/>
        <v>5.0396322173482488</v>
      </c>
      <c r="AC607" s="39">
        <f ca="1"/>
        <v>8.0083815844933444</v>
      </c>
      <c r="AD607" s="39">
        <f ca="1"/>
        <v>10.003470977883245</v>
      </c>
      <c r="AE607" s="39">
        <f ca="1"/>
        <v>8.0751608044550984</v>
      </c>
      <c r="AF607" s="39">
        <f ca="1"/>
        <v>9.0149566192570827</v>
      </c>
    </row>
    <row r="608" spans="1:44" ht="24" customHeight="1" x14ac:dyDescent="0.2">
      <c r="A608" s="13"/>
      <c r="AA608" s="39">
        <f ca="1"/>
        <v>0</v>
      </c>
      <c r="AB608" s="39">
        <f ca="1"/>
        <v>6.0567425694008348</v>
      </c>
      <c r="AC608" s="39">
        <f ca="1"/>
        <v>0</v>
      </c>
      <c r="AD608" s="39">
        <f ca="1"/>
        <v>6.0332894320479902</v>
      </c>
      <c r="AE608" s="39">
        <f ca="1"/>
        <v>6.0125956630177555</v>
      </c>
      <c r="AF608" s="39">
        <f ca="1"/>
        <v>9.0007990597001353</v>
      </c>
    </row>
    <row r="609" spans="1:44" ht="24" customHeight="1" x14ac:dyDescent="0.2">
      <c r="A609" s="13"/>
      <c r="AA609" s="39">
        <f ca="1"/>
        <v>8.0437839209038575</v>
      </c>
      <c r="AB609" s="39">
        <f ca="1"/>
        <v>8.0352849401456634</v>
      </c>
      <c r="AC609" s="39">
        <f ca="1"/>
        <v>8.0035164800844729</v>
      </c>
      <c r="AD609" s="39">
        <f ca="1"/>
        <v>7.056717579881143</v>
      </c>
      <c r="AE609" s="39">
        <f ca="1"/>
        <v>2.012712416719268</v>
      </c>
      <c r="AF609" s="39">
        <f ca="1"/>
        <v>10.059743643350517</v>
      </c>
    </row>
    <row r="610" spans="1:44" ht="24" customHeight="1" x14ac:dyDescent="0.2">
      <c r="A610" s="13"/>
      <c r="AA610" s="40">
        <f ca="1"/>
        <v>9.089027632340823</v>
      </c>
      <c r="AB610" s="40">
        <f ca="1"/>
        <v>0</v>
      </c>
      <c r="AC610" s="40">
        <f ca="1"/>
        <v>9.02341481810525</v>
      </c>
      <c r="AD610" s="40">
        <f ca="1"/>
        <v>5.005881351954689</v>
      </c>
      <c r="AE610" s="40">
        <f ca="1"/>
        <v>3.0014808098949963</v>
      </c>
      <c r="AF610" s="40">
        <f ca="1"/>
        <v>1.0059699368086408</v>
      </c>
    </row>
    <row r="611" spans="1:44" ht="24" customHeight="1" thickBot="1" x14ac:dyDescent="0.25">
      <c r="AA611" s="70" t="s">
        <v>0</v>
      </c>
      <c r="AB611" s="70" t="s">
        <v>0</v>
      </c>
      <c r="AC611" s="70" t="s">
        <v>0</v>
      </c>
      <c r="AD611" s="70" t="s">
        <v>0</v>
      </c>
      <c r="AE611" s="70" t="s">
        <v>0</v>
      </c>
      <c r="AF611" s="70" t="s">
        <v>0</v>
      </c>
    </row>
    <row r="612" spans="1:44" ht="24" customHeight="1" thickBot="1" x14ac:dyDescent="0.25">
      <c r="W612" s="83"/>
      <c r="X612" s="83" t="s">
        <v>124</v>
      </c>
      <c r="Y612" s="83"/>
      <c r="Z612" s="70" t="s">
        <v>3</v>
      </c>
      <c r="AA612" s="117" t="s">
        <v>121</v>
      </c>
      <c r="AB612" s="118"/>
      <c r="AC612" s="118"/>
      <c r="AD612" s="118"/>
      <c r="AE612" s="118"/>
      <c r="AF612" s="119"/>
    </row>
    <row r="613" spans="1:44" ht="24" customHeight="1" x14ac:dyDescent="0.2">
      <c r="AA613" s="70" t="s">
        <v>0</v>
      </c>
      <c r="AB613" s="70" t="s">
        <v>0</v>
      </c>
      <c r="AC613" s="70" t="s">
        <v>0</v>
      </c>
      <c r="AD613" s="70" t="s">
        <v>0</v>
      </c>
      <c r="AE613" s="70" t="s">
        <v>0</v>
      </c>
      <c r="AF613" s="70" t="s">
        <v>0</v>
      </c>
    </row>
    <row r="614" spans="1:44" ht="24" customHeight="1" x14ac:dyDescent="0.2">
      <c r="AA614" s="38" cm="1">
        <f t="array" aca="1" ref="AA614:AF621" ca="1">_xlfn.ANCHORARRAY(AA603)*_xlfn.RANDARRAY(8,6)/100</f>
        <v>5.7317150191806103E-3</v>
      </c>
      <c r="AB614" s="38">
        <f ca="1"/>
        <v>3.0476640897969923E-2</v>
      </c>
      <c r="AC614" s="38">
        <f ca="1"/>
        <v>9.705696951821741E-3</v>
      </c>
      <c r="AD614" s="38">
        <f ca="1"/>
        <v>4.4442777516793867E-2</v>
      </c>
      <c r="AE614" s="38">
        <f ca="1"/>
        <v>2.9749349251460361E-2</v>
      </c>
      <c r="AF614" s="38">
        <f ca="1"/>
        <v>1.1523842933564456E-2</v>
      </c>
      <c r="AJ614" s="1" t="s">
        <v>88</v>
      </c>
      <c r="AK614" s="70" t="s">
        <v>3</v>
      </c>
      <c r="AM614" s="38" cm="1">
        <f t="array" aca="1" ref="AM614:AR621" ca="1">_xlfn.ANCHORARRAY(AA614)+_xlfn.ANCHORARRAY(AM591)</f>
        <v>2.0243960532630156</v>
      </c>
      <c r="AN614" s="38">
        <f ca="1"/>
        <v>7.0912768846068097</v>
      </c>
      <c r="AO614" s="38">
        <f ca="1"/>
        <v>2.0153029701681286</v>
      </c>
      <c r="AP614" s="38">
        <f ca="1"/>
        <v>5.060580493867783</v>
      </c>
      <c r="AQ614" s="38">
        <f ca="1"/>
        <v>6.0411934500336057</v>
      </c>
      <c r="AR614" s="38">
        <f ca="1"/>
        <v>2.0291234071748039</v>
      </c>
    </row>
    <row r="615" spans="1:44" ht="24" customHeight="1" x14ac:dyDescent="0.2">
      <c r="AA615" s="39">
        <f ca="1"/>
        <v>1.7329222680187411E-3</v>
      </c>
      <c r="AB615" s="39">
        <f ca="1"/>
        <v>0</v>
      </c>
      <c r="AC615" s="39">
        <f ca="1"/>
        <v>2.5875586387703047E-3</v>
      </c>
      <c r="AD615" s="39">
        <f ca="1"/>
        <v>7.5915361040744422E-2</v>
      </c>
      <c r="AE615" s="39">
        <f ca="1"/>
        <v>3.7188444454131137E-3</v>
      </c>
      <c r="AF615" s="39">
        <f ca="1"/>
        <v>6.4311783724696828E-3</v>
      </c>
      <c r="AJ615" s="1" t="s">
        <v>88</v>
      </c>
      <c r="AK615" s="70" t="s">
        <v>3</v>
      </c>
      <c r="AM615" s="39">
        <f ca="1"/>
        <v>1.0076756977289014</v>
      </c>
      <c r="AN615" s="39">
        <f ca="1"/>
        <v>0</v>
      </c>
      <c r="AO615" s="39">
        <f ca="1"/>
        <v>1.0039184516804283</v>
      </c>
      <c r="AP615" s="39">
        <f ca="1"/>
        <v>8.1486900429496831</v>
      </c>
      <c r="AQ615" s="39">
        <f ca="1"/>
        <v>6.0352587202960502</v>
      </c>
      <c r="AR615" s="39">
        <f ca="1"/>
        <v>5.0550951214376338</v>
      </c>
    </row>
    <row r="616" spans="1:44" ht="24" customHeight="1" x14ac:dyDescent="0.2">
      <c r="AA616" s="39">
        <f ca="1"/>
        <v>1.996193946772902E-2</v>
      </c>
      <c r="AB616" s="39">
        <f ca="1"/>
        <v>3.5961533389658837E-2</v>
      </c>
      <c r="AC616" s="39">
        <f ca="1"/>
        <v>1.3557251744104479E-2</v>
      </c>
      <c r="AD616" s="39">
        <f ca="1"/>
        <v>1.0517409034642964E-2</v>
      </c>
      <c r="AE616" s="39">
        <f ca="1"/>
        <v>2.768831371653966E-2</v>
      </c>
      <c r="AF616" s="39">
        <f ca="1"/>
        <v>2.3818240764779234E-2</v>
      </c>
      <c r="AJ616" s="1" t="s">
        <v>88</v>
      </c>
      <c r="AK616" s="70" t="s">
        <v>3</v>
      </c>
      <c r="AM616" s="39">
        <f ca="1"/>
        <v>2.0268285330851712</v>
      </c>
      <c r="AN616" s="39">
        <f ca="1"/>
        <v>5.051766914371056</v>
      </c>
      <c r="AO616" s="39">
        <f ca="1"/>
        <v>2.0176064397606157</v>
      </c>
      <c r="AP616" s="39">
        <f ca="1"/>
        <v>2.0170993132581447</v>
      </c>
      <c r="AQ616" s="39">
        <f ca="1"/>
        <v>10.060336420865539</v>
      </c>
      <c r="AR616" s="39">
        <f ca="1"/>
        <v>7.0262369321401676</v>
      </c>
    </row>
    <row r="617" spans="1:44" ht="24" customHeight="1" x14ac:dyDescent="0.2">
      <c r="AA617" s="39">
        <f ca="1"/>
        <v>8.7817488998879992E-2</v>
      </c>
      <c r="AB617" s="39">
        <f ca="1"/>
        <v>2.9311063927352027E-2</v>
      </c>
      <c r="AC617" s="39">
        <f ca="1"/>
        <v>7.8491899373338544E-2</v>
      </c>
      <c r="AD617" s="39">
        <f ca="1"/>
        <v>4.8696050557556778E-3</v>
      </c>
      <c r="AE617" s="39">
        <f ca="1"/>
        <v>4.1110377089340212E-2</v>
      </c>
      <c r="AF617" s="39">
        <f ca="1"/>
        <v>5.2131001154998528E-3</v>
      </c>
      <c r="AJ617" s="1" t="s">
        <v>88</v>
      </c>
      <c r="AK617" s="70" t="s">
        <v>3</v>
      </c>
      <c r="AM617" s="39">
        <f ca="1"/>
        <v>9.154070471961667</v>
      </c>
      <c r="AN617" s="39">
        <f ca="1"/>
        <v>3.0475114729984254</v>
      </c>
      <c r="AO617" s="39">
        <f ca="1"/>
        <v>9.1557866783548931</v>
      </c>
      <c r="AP617" s="39">
        <f ca="1"/>
        <v>3.0282363099786065</v>
      </c>
      <c r="AQ617" s="39">
        <f ca="1"/>
        <v>5.0887202732598027</v>
      </c>
      <c r="AR617" s="39">
        <f ca="1"/>
        <v>8.0496209963918623</v>
      </c>
    </row>
    <row r="618" spans="1:44" ht="24" customHeight="1" x14ac:dyDescent="0.2">
      <c r="AA618" s="39">
        <f ca="1"/>
        <v>3.4030381227754855E-2</v>
      </c>
      <c r="AB618" s="39">
        <f ca="1"/>
        <v>2.1357131191719919E-2</v>
      </c>
      <c r="AC618" s="39">
        <f ca="1"/>
        <v>3.0633954098699167E-3</v>
      </c>
      <c r="AD618" s="39">
        <f ca="1"/>
        <v>6.3625216351041916E-2</v>
      </c>
      <c r="AE618" s="39">
        <f ca="1"/>
        <v>7.5440610631373722E-2</v>
      </c>
      <c r="AF618" s="39">
        <f ca="1"/>
        <v>6.103205089715142E-2</v>
      </c>
      <c r="AJ618" s="1" t="s">
        <v>88</v>
      </c>
      <c r="AK618" s="70" t="s">
        <v>3</v>
      </c>
      <c r="AM618" s="39">
        <f ca="1"/>
        <v>8.0572508942278454</v>
      </c>
      <c r="AN618" s="39">
        <f ca="1"/>
        <v>5.0609893485399686</v>
      </c>
      <c r="AO618" s="39">
        <f ca="1"/>
        <v>8.0114449799032137</v>
      </c>
      <c r="AP618" s="39">
        <f ca="1"/>
        <v>10.067096194234287</v>
      </c>
      <c r="AQ618" s="39">
        <f ca="1"/>
        <v>8.1506014150864718</v>
      </c>
      <c r="AR618" s="39">
        <f ca="1"/>
        <v>9.0759886701542349</v>
      </c>
    </row>
    <row r="619" spans="1:44" ht="24" customHeight="1" x14ac:dyDescent="0.2">
      <c r="AA619" s="39">
        <f ca="1"/>
        <v>0</v>
      </c>
      <c r="AB619" s="39">
        <f ca="1"/>
        <v>1.0805733422239687E-2</v>
      </c>
      <c r="AC619" s="39">
        <f ca="1"/>
        <v>0</v>
      </c>
      <c r="AD619" s="39">
        <f ca="1"/>
        <v>9.5607689538713191E-5</v>
      </c>
      <c r="AE619" s="39">
        <f ca="1"/>
        <v>2.9956963723588553E-2</v>
      </c>
      <c r="AF619" s="39">
        <f ca="1"/>
        <v>7.1047023718686597E-2</v>
      </c>
      <c r="AJ619" s="1" t="s">
        <v>88</v>
      </c>
      <c r="AK619" s="70" t="s">
        <v>3</v>
      </c>
      <c r="AM619" s="39">
        <f ca="1"/>
        <v>0</v>
      </c>
      <c r="AN619" s="39">
        <f ca="1"/>
        <v>6.0675483028230746</v>
      </c>
      <c r="AO619" s="39">
        <f ca="1"/>
        <v>0</v>
      </c>
      <c r="AP619" s="39">
        <f ca="1"/>
        <v>6.0333850397375288</v>
      </c>
      <c r="AQ619" s="39">
        <f ca="1"/>
        <v>6.0425526267413439</v>
      </c>
      <c r="AR619" s="39">
        <f ca="1"/>
        <v>9.071846083418821</v>
      </c>
    </row>
    <row r="620" spans="1:44" ht="24" customHeight="1" x14ac:dyDescent="0.2">
      <c r="A620" s="13"/>
      <c r="AA620" s="39">
        <f ca="1"/>
        <v>4.4000128150955255E-2</v>
      </c>
      <c r="AB620" s="39">
        <f ca="1"/>
        <v>6.2694499493522834E-2</v>
      </c>
      <c r="AC620" s="39">
        <f ca="1"/>
        <v>5.5613422534647239E-2</v>
      </c>
      <c r="AD620" s="39">
        <f ca="1"/>
        <v>5.9434331002449728E-2</v>
      </c>
      <c r="AE620" s="39">
        <f ca="1"/>
        <v>1.5250310103968861E-2</v>
      </c>
      <c r="AF620" s="39">
        <f ca="1"/>
        <v>9.4864634508228199E-2</v>
      </c>
      <c r="AJ620" s="1" t="s">
        <v>88</v>
      </c>
      <c r="AK620" s="70" t="s">
        <v>3</v>
      </c>
      <c r="AM620" s="39">
        <f ca="1"/>
        <v>8.0877840490548127</v>
      </c>
      <c r="AN620" s="39">
        <f ca="1"/>
        <v>8.097979439639186</v>
      </c>
      <c r="AO620" s="39">
        <f ca="1"/>
        <v>8.0591299026191194</v>
      </c>
      <c r="AP620" s="39">
        <f ca="1"/>
        <v>7.1161519108835929</v>
      </c>
      <c r="AQ620" s="39">
        <f ca="1"/>
        <v>2.0279627268232367</v>
      </c>
      <c r="AR620" s="39">
        <f ca="1"/>
        <v>10.154608277858745</v>
      </c>
    </row>
    <row r="621" spans="1:44" ht="24" customHeight="1" x14ac:dyDescent="0.2">
      <c r="A621" s="13"/>
      <c r="AA621" s="40">
        <f ca="1"/>
        <v>5.5614167001675784E-2</v>
      </c>
      <c r="AB621" s="40">
        <f ca="1"/>
        <v>0</v>
      </c>
      <c r="AC621" s="40">
        <f ca="1"/>
        <v>8.9524564790895558E-2</v>
      </c>
      <c r="AD621" s="40">
        <f ca="1"/>
        <v>1.1996112533809295E-2</v>
      </c>
      <c r="AE621" s="40">
        <f ca="1"/>
        <v>2.0931165079081673E-2</v>
      </c>
      <c r="AF621" s="40">
        <f ca="1"/>
        <v>6.6010297751620461E-3</v>
      </c>
      <c r="AJ621" s="1" t="s">
        <v>88</v>
      </c>
      <c r="AK621" s="70" t="s">
        <v>3</v>
      </c>
      <c r="AM621" s="40">
        <f ca="1"/>
        <v>9.144641799342498</v>
      </c>
      <c r="AN621" s="40">
        <f ca="1"/>
        <v>0</v>
      </c>
      <c r="AO621" s="40">
        <f ca="1"/>
        <v>9.1129393828961458</v>
      </c>
      <c r="AP621" s="40">
        <f ca="1"/>
        <v>5.0178774644884987</v>
      </c>
      <c r="AQ621" s="40">
        <f ca="1"/>
        <v>3.0224119749740779</v>
      </c>
      <c r="AR621" s="40">
        <f ca="1"/>
        <v>1.0125709665838027</v>
      </c>
    </row>
    <row r="622" spans="1:44" ht="24" customHeight="1" x14ac:dyDescent="0.2">
      <c r="A622" s="13"/>
    </row>
    <row r="623" spans="1:44" ht="24" customHeight="1" x14ac:dyDescent="0.2">
      <c r="A623" s="13"/>
    </row>
    <row r="624" spans="1:44" ht="24" customHeight="1" x14ac:dyDescent="0.2">
      <c r="A624" s="13"/>
    </row>
    <row r="625" spans="1:44" ht="24" customHeight="1" x14ac:dyDescent="0.2">
      <c r="A625" s="13"/>
    </row>
    <row r="626" spans="1:44" ht="24" customHeight="1" x14ac:dyDescent="0.2">
      <c r="A626" s="13"/>
    </row>
    <row r="627" spans="1:44" ht="24" customHeight="1" x14ac:dyDescent="0.2">
      <c r="A627" s="13"/>
    </row>
    <row r="628" spans="1:44" s="102" customFormat="1" ht="33" thickBot="1" x14ac:dyDescent="0.45">
      <c r="A628" s="102" t="s">
        <v>126</v>
      </c>
    </row>
    <row r="629" spans="1:44" ht="24" customHeight="1" thickTop="1" x14ac:dyDescent="0.2">
      <c r="A629" s="13" t="str">
        <f>HYPERLINK("#A1","[top]")</f>
        <v>[top]</v>
      </c>
    </row>
    <row r="630" spans="1:44" ht="24" customHeight="1" x14ac:dyDescent="0.2">
      <c r="A630" s="13"/>
    </row>
    <row r="631" spans="1:44" ht="24" customHeight="1" x14ac:dyDescent="0.2">
      <c r="A631" s="13"/>
      <c r="AA631" t="s">
        <v>86</v>
      </c>
    </row>
    <row r="632" spans="1:44" ht="24" customHeight="1" x14ac:dyDescent="0.2">
      <c r="A632" s="13"/>
      <c r="AA632" s="2">
        <v>4</v>
      </c>
      <c r="AB632" s="2">
        <v>2</v>
      </c>
      <c r="AC632" s="2">
        <v>4</v>
      </c>
      <c r="AD632" s="2">
        <v>1</v>
      </c>
      <c r="AE632" s="2">
        <v>5</v>
      </c>
      <c r="AF632" s="2">
        <v>6</v>
      </c>
    </row>
    <row r="633" spans="1:44" ht="24" customHeight="1" x14ac:dyDescent="0.2">
      <c r="A633" s="13"/>
      <c r="E633" t="s">
        <v>86</v>
      </c>
      <c r="AA633" s="70" t="s">
        <v>123</v>
      </c>
      <c r="AB633" s="70" t="s">
        <v>123</v>
      </c>
      <c r="AC633" s="70" t="s">
        <v>123</v>
      </c>
      <c r="AD633" s="70" t="s">
        <v>123</v>
      </c>
      <c r="AE633" s="70" t="s">
        <v>123</v>
      </c>
      <c r="AF633" s="70" t="s">
        <v>123</v>
      </c>
    </row>
    <row r="634" spans="1:44" ht="24" customHeight="1" x14ac:dyDescent="0.2">
      <c r="A634" s="13"/>
      <c r="E634" s="1" cm="1">
        <f t="array" ref="E634:X634">_xlfn.SEQUENCE(1,20)</f>
        <v>1</v>
      </c>
      <c r="F634" s="1">
        <v>2</v>
      </c>
      <c r="G634" s="1">
        <v>3</v>
      </c>
      <c r="H634" s="1">
        <v>4</v>
      </c>
      <c r="I634" s="1">
        <v>5</v>
      </c>
      <c r="J634" s="1">
        <v>6</v>
      </c>
      <c r="K634" s="1">
        <v>7</v>
      </c>
      <c r="L634" s="1">
        <v>8</v>
      </c>
      <c r="M634" s="1">
        <v>9</v>
      </c>
      <c r="N634" s="1">
        <v>10</v>
      </c>
      <c r="O634" s="1">
        <v>11</v>
      </c>
      <c r="P634" s="1">
        <v>12</v>
      </c>
      <c r="Q634" s="1">
        <v>13</v>
      </c>
      <c r="R634" s="1">
        <v>14</v>
      </c>
      <c r="S634" s="1">
        <v>15</v>
      </c>
      <c r="T634" s="1">
        <v>16</v>
      </c>
      <c r="U634" s="1">
        <v>17</v>
      </c>
      <c r="V634" s="1">
        <v>18</v>
      </c>
      <c r="W634" s="1">
        <v>19</v>
      </c>
      <c r="X634" s="1">
        <v>20</v>
      </c>
      <c r="AA634" t="s">
        <v>120</v>
      </c>
    </row>
    <row r="635" spans="1:44" ht="24" customHeight="1" x14ac:dyDescent="0.2">
      <c r="A635" s="13"/>
      <c r="D635" t="s">
        <v>89</v>
      </c>
      <c r="E635" s="83" cm="1">
        <f t="array" aca="1" ref="E635:X642" ca="1">_xlfn.RANDARRAY(8,20,0,10,TRUE)</f>
        <v>0</v>
      </c>
      <c r="F635" s="83">
        <f ca="1"/>
        <v>2</v>
      </c>
      <c r="G635" s="83">
        <f ca="1"/>
        <v>9</v>
      </c>
      <c r="H635" s="83">
        <f ca="1"/>
        <v>0</v>
      </c>
      <c r="I635" s="83">
        <f ca="1"/>
        <v>8</v>
      </c>
      <c r="J635" s="83">
        <f ca="1"/>
        <v>4</v>
      </c>
      <c r="K635" s="83">
        <f ca="1"/>
        <v>5</v>
      </c>
      <c r="L635" s="83">
        <f ca="1"/>
        <v>6</v>
      </c>
      <c r="M635" s="83">
        <f ca="1"/>
        <v>1</v>
      </c>
      <c r="N635" s="83">
        <f ca="1"/>
        <v>4</v>
      </c>
      <c r="O635" s="83">
        <f ca="1"/>
        <v>6</v>
      </c>
      <c r="P635" s="83">
        <f ca="1"/>
        <v>0</v>
      </c>
      <c r="Q635" s="83">
        <f ca="1"/>
        <v>7</v>
      </c>
      <c r="R635" s="83">
        <f ca="1"/>
        <v>4</v>
      </c>
      <c r="S635" s="83">
        <f ca="1"/>
        <v>3</v>
      </c>
      <c r="T635" s="83">
        <f ca="1"/>
        <v>8</v>
      </c>
      <c r="U635" s="83">
        <f ca="1"/>
        <v>1</v>
      </c>
      <c r="V635" s="83">
        <f ca="1"/>
        <v>6</v>
      </c>
      <c r="W635" s="83">
        <f ca="1"/>
        <v>2</v>
      </c>
      <c r="X635" s="83">
        <f ca="1"/>
        <v>7</v>
      </c>
      <c r="Y635" s="70" t="s">
        <v>3</v>
      </c>
      <c r="AA635" s="38" cm="1">
        <f t="array" aca="1" ref="AA635:AF642" ca="1">_xlfn.CHOOSECOLS(_xlfn.ANCHORARRAY(E635),AA632:AF632)</f>
        <v>0</v>
      </c>
      <c r="AB635" s="38">
        <f ca="1"/>
        <v>2</v>
      </c>
      <c r="AC635" s="38">
        <f ca="1"/>
        <v>0</v>
      </c>
      <c r="AD635" s="38">
        <f ca="1"/>
        <v>0</v>
      </c>
      <c r="AE635" s="38">
        <f ca="1"/>
        <v>8</v>
      </c>
      <c r="AF635" s="38">
        <f ca="1"/>
        <v>4</v>
      </c>
      <c r="AM635" s="38" cm="1">
        <f t="array" aca="1" ref="AM635:AR642" ca="1">_xlfn.ANCHORARRAY(AA635)</f>
        <v>0</v>
      </c>
      <c r="AN635" s="38">
        <f ca="1"/>
        <v>2</v>
      </c>
      <c r="AO635" s="38">
        <f ca="1"/>
        <v>0</v>
      </c>
      <c r="AP635" s="38">
        <f ca="1"/>
        <v>0</v>
      </c>
      <c r="AQ635" s="38">
        <f ca="1"/>
        <v>8</v>
      </c>
      <c r="AR635" s="38">
        <f ca="1"/>
        <v>4</v>
      </c>
    </row>
    <row r="636" spans="1:44" ht="24" customHeight="1" x14ac:dyDescent="0.2">
      <c r="A636" s="13"/>
      <c r="E636" s="83">
        <f ca="1"/>
        <v>1</v>
      </c>
      <c r="F636" s="83">
        <f ca="1"/>
        <v>2</v>
      </c>
      <c r="G636" s="83">
        <f ca="1"/>
        <v>8</v>
      </c>
      <c r="H636" s="83">
        <f ca="1"/>
        <v>1</v>
      </c>
      <c r="I636" s="83">
        <f ca="1"/>
        <v>3</v>
      </c>
      <c r="J636" s="83">
        <f ca="1"/>
        <v>7</v>
      </c>
      <c r="K636" s="83">
        <f ca="1"/>
        <v>1</v>
      </c>
      <c r="L636" s="83">
        <f ca="1"/>
        <v>0</v>
      </c>
      <c r="M636" s="83">
        <f ca="1"/>
        <v>8</v>
      </c>
      <c r="N636" s="83">
        <f ca="1"/>
        <v>7</v>
      </c>
      <c r="O636" s="83">
        <f ca="1"/>
        <v>9</v>
      </c>
      <c r="P636" s="83">
        <f ca="1"/>
        <v>5</v>
      </c>
      <c r="Q636" s="83">
        <f ca="1"/>
        <v>7</v>
      </c>
      <c r="R636" s="83">
        <f ca="1"/>
        <v>1</v>
      </c>
      <c r="S636" s="83">
        <f ca="1"/>
        <v>5</v>
      </c>
      <c r="T636" s="83">
        <f ca="1"/>
        <v>3</v>
      </c>
      <c r="U636" s="83">
        <f ca="1"/>
        <v>8</v>
      </c>
      <c r="V636" s="83">
        <f ca="1"/>
        <v>8</v>
      </c>
      <c r="W636" s="83">
        <f ca="1"/>
        <v>9</v>
      </c>
      <c r="X636" s="83">
        <f ca="1"/>
        <v>10</v>
      </c>
      <c r="Y636" s="70" t="s">
        <v>3</v>
      </c>
      <c r="AA636" s="39">
        <f ca="1"/>
        <v>1</v>
      </c>
      <c r="AB636" s="39">
        <f ca="1"/>
        <v>2</v>
      </c>
      <c r="AC636" s="39">
        <f ca="1"/>
        <v>1</v>
      </c>
      <c r="AD636" s="39">
        <f ca="1"/>
        <v>1</v>
      </c>
      <c r="AE636" s="39">
        <f ca="1"/>
        <v>3</v>
      </c>
      <c r="AF636" s="39">
        <f ca="1"/>
        <v>7</v>
      </c>
      <c r="AM636" s="39">
        <f ca="1"/>
        <v>1</v>
      </c>
      <c r="AN636" s="39">
        <f ca="1"/>
        <v>2</v>
      </c>
      <c r="AO636" s="39">
        <f ca="1"/>
        <v>1</v>
      </c>
      <c r="AP636" s="39">
        <f ca="1"/>
        <v>1</v>
      </c>
      <c r="AQ636" s="39">
        <f ca="1"/>
        <v>3</v>
      </c>
      <c r="AR636" s="39">
        <f ca="1"/>
        <v>7</v>
      </c>
    </row>
    <row r="637" spans="1:44" ht="24" customHeight="1" x14ac:dyDescent="0.2">
      <c r="A637" s="13"/>
      <c r="E637" s="83">
        <f ca="1"/>
        <v>1</v>
      </c>
      <c r="F637" s="83">
        <f ca="1"/>
        <v>8</v>
      </c>
      <c r="G637" s="83">
        <f ca="1"/>
        <v>6</v>
      </c>
      <c r="H637" s="83">
        <f ca="1"/>
        <v>2</v>
      </c>
      <c r="I637" s="83">
        <f ca="1"/>
        <v>0</v>
      </c>
      <c r="J637" s="83">
        <f ca="1"/>
        <v>3</v>
      </c>
      <c r="K637" s="83">
        <f ca="1"/>
        <v>7</v>
      </c>
      <c r="L637" s="83">
        <f ca="1"/>
        <v>2</v>
      </c>
      <c r="M637" s="83">
        <f ca="1"/>
        <v>9</v>
      </c>
      <c r="N637" s="83">
        <f ca="1"/>
        <v>0</v>
      </c>
      <c r="O637" s="83">
        <f ca="1"/>
        <v>8</v>
      </c>
      <c r="P637" s="83">
        <f ca="1"/>
        <v>2</v>
      </c>
      <c r="Q637" s="83">
        <f ca="1"/>
        <v>3</v>
      </c>
      <c r="R637" s="83">
        <f ca="1"/>
        <v>8</v>
      </c>
      <c r="S637" s="83">
        <f ca="1"/>
        <v>8</v>
      </c>
      <c r="T637" s="83">
        <f ca="1"/>
        <v>5</v>
      </c>
      <c r="U637" s="83">
        <f ca="1"/>
        <v>7</v>
      </c>
      <c r="V637" s="83">
        <f ca="1"/>
        <v>5</v>
      </c>
      <c r="W637" s="83">
        <f ca="1"/>
        <v>9</v>
      </c>
      <c r="X637" s="83">
        <f ca="1"/>
        <v>2</v>
      </c>
      <c r="Y637" s="70" t="s">
        <v>3</v>
      </c>
      <c r="AA637" s="39">
        <f ca="1"/>
        <v>2</v>
      </c>
      <c r="AB637" s="39">
        <f ca="1"/>
        <v>8</v>
      </c>
      <c r="AC637" s="39">
        <f ca="1"/>
        <v>2</v>
      </c>
      <c r="AD637" s="39">
        <f ca="1"/>
        <v>1</v>
      </c>
      <c r="AE637" s="39">
        <f ca="1"/>
        <v>0</v>
      </c>
      <c r="AF637" s="39">
        <f ca="1"/>
        <v>3</v>
      </c>
      <c r="AM637" s="39">
        <f ca="1"/>
        <v>2</v>
      </c>
      <c r="AN637" s="39">
        <f ca="1"/>
        <v>8</v>
      </c>
      <c r="AO637" s="39">
        <f ca="1"/>
        <v>2</v>
      </c>
      <c r="AP637" s="39">
        <f ca="1"/>
        <v>1</v>
      </c>
      <c r="AQ637" s="39">
        <f ca="1"/>
        <v>0</v>
      </c>
      <c r="AR637" s="39">
        <f ca="1"/>
        <v>3</v>
      </c>
    </row>
    <row r="638" spans="1:44" ht="24" customHeight="1" x14ac:dyDescent="0.2">
      <c r="A638" s="13"/>
      <c r="E638" s="83">
        <f ca="1"/>
        <v>8</v>
      </c>
      <c r="F638" s="83">
        <f ca="1"/>
        <v>8</v>
      </c>
      <c r="G638" s="83">
        <f ca="1"/>
        <v>0</v>
      </c>
      <c r="H638" s="83">
        <f ca="1"/>
        <v>3</v>
      </c>
      <c r="I638" s="83">
        <f ca="1"/>
        <v>1</v>
      </c>
      <c r="J638" s="83">
        <f ca="1"/>
        <v>9</v>
      </c>
      <c r="K638" s="83">
        <f ca="1"/>
        <v>1</v>
      </c>
      <c r="L638" s="83">
        <f ca="1"/>
        <v>6</v>
      </c>
      <c r="M638" s="83">
        <f ca="1"/>
        <v>6</v>
      </c>
      <c r="N638" s="83">
        <f ca="1"/>
        <v>9</v>
      </c>
      <c r="O638" s="83">
        <f ca="1"/>
        <v>0</v>
      </c>
      <c r="P638" s="83">
        <f ca="1"/>
        <v>6</v>
      </c>
      <c r="Q638" s="83">
        <f ca="1"/>
        <v>3</v>
      </c>
      <c r="R638" s="83">
        <f ca="1"/>
        <v>6</v>
      </c>
      <c r="S638" s="83">
        <f ca="1"/>
        <v>0</v>
      </c>
      <c r="T638" s="83">
        <f ca="1"/>
        <v>7</v>
      </c>
      <c r="U638" s="83">
        <f ca="1"/>
        <v>7</v>
      </c>
      <c r="V638" s="83">
        <f ca="1"/>
        <v>8</v>
      </c>
      <c r="W638" s="83">
        <f ca="1"/>
        <v>5</v>
      </c>
      <c r="X638" s="83">
        <f ca="1"/>
        <v>3</v>
      </c>
      <c r="Y638" s="70" t="s">
        <v>3</v>
      </c>
      <c r="AA638" s="39">
        <f ca="1"/>
        <v>3</v>
      </c>
      <c r="AB638" s="39">
        <f ca="1"/>
        <v>8</v>
      </c>
      <c r="AC638" s="39">
        <f ca="1"/>
        <v>3</v>
      </c>
      <c r="AD638" s="39">
        <f ca="1"/>
        <v>8</v>
      </c>
      <c r="AE638" s="39">
        <f ca="1"/>
        <v>1</v>
      </c>
      <c r="AF638" s="39">
        <f ca="1"/>
        <v>9</v>
      </c>
      <c r="AM638" s="39">
        <f ca="1"/>
        <v>3</v>
      </c>
      <c r="AN638" s="39">
        <f ca="1"/>
        <v>8</v>
      </c>
      <c r="AO638" s="39">
        <f ca="1"/>
        <v>3</v>
      </c>
      <c r="AP638" s="39">
        <f ca="1"/>
        <v>8</v>
      </c>
      <c r="AQ638" s="39">
        <f ca="1"/>
        <v>1</v>
      </c>
      <c r="AR638" s="39">
        <f ca="1"/>
        <v>9</v>
      </c>
    </row>
    <row r="639" spans="1:44" ht="24" customHeight="1" x14ac:dyDescent="0.2">
      <c r="A639" s="13"/>
      <c r="E639" s="83">
        <f ca="1"/>
        <v>8</v>
      </c>
      <c r="F639" s="83">
        <f ca="1"/>
        <v>8</v>
      </c>
      <c r="G639" s="83">
        <f ca="1"/>
        <v>8</v>
      </c>
      <c r="H639" s="83">
        <f ca="1"/>
        <v>1</v>
      </c>
      <c r="I639" s="83">
        <f ca="1"/>
        <v>7</v>
      </c>
      <c r="J639" s="83">
        <f ca="1"/>
        <v>0</v>
      </c>
      <c r="K639" s="83">
        <f ca="1"/>
        <v>2</v>
      </c>
      <c r="L639" s="83">
        <f ca="1"/>
        <v>5</v>
      </c>
      <c r="M639" s="83">
        <f ca="1"/>
        <v>10</v>
      </c>
      <c r="N639" s="83">
        <f ca="1"/>
        <v>2</v>
      </c>
      <c r="O639" s="83">
        <f ca="1"/>
        <v>0</v>
      </c>
      <c r="P639" s="83">
        <f ca="1"/>
        <v>8</v>
      </c>
      <c r="Q639" s="83">
        <f ca="1"/>
        <v>5</v>
      </c>
      <c r="R639" s="83">
        <f ca="1"/>
        <v>0</v>
      </c>
      <c r="S639" s="83">
        <f ca="1"/>
        <v>10</v>
      </c>
      <c r="T639" s="83">
        <f ca="1"/>
        <v>2</v>
      </c>
      <c r="U639" s="83">
        <f ca="1"/>
        <v>4</v>
      </c>
      <c r="V639" s="83">
        <f ca="1"/>
        <v>9</v>
      </c>
      <c r="W639" s="83">
        <f ca="1"/>
        <v>2</v>
      </c>
      <c r="X639" s="83">
        <f ca="1"/>
        <v>1</v>
      </c>
      <c r="Y639" s="70" t="s">
        <v>3</v>
      </c>
      <c r="AA639" s="39">
        <f ca="1"/>
        <v>1</v>
      </c>
      <c r="AB639" s="39">
        <f ca="1"/>
        <v>8</v>
      </c>
      <c r="AC639" s="39">
        <f ca="1"/>
        <v>1</v>
      </c>
      <c r="AD639" s="39">
        <f ca="1"/>
        <v>8</v>
      </c>
      <c r="AE639" s="39">
        <f ca="1"/>
        <v>7</v>
      </c>
      <c r="AF639" s="39">
        <f ca="1"/>
        <v>0</v>
      </c>
      <c r="AM639" s="39">
        <f ca="1"/>
        <v>1</v>
      </c>
      <c r="AN639" s="39">
        <f ca="1"/>
        <v>8</v>
      </c>
      <c r="AO639" s="39">
        <f ca="1"/>
        <v>1</v>
      </c>
      <c r="AP639" s="39">
        <f ca="1"/>
        <v>8</v>
      </c>
      <c r="AQ639" s="39">
        <f ca="1"/>
        <v>7</v>
      </c>
      <c r="AR639" s="39">
        <f ca="1"/>
        <v>0</v>
      </c>
    </row>
    <row r="640" spans="1:44" ht="24" customHeight="1" x14ac:dyDescent="0.2">
      <c r="A640" s="13"/>
      <c r="E640" s="83">
        <f ca="1"/>
        <v>9</v>
      </c>
      <c r="F640" s="83">
        <f ca="1"/>
        <v>9</v>
      </c>
      <c r="G640" s="83">
        <f ca="1"/>
        <v>1</v>
      </c>
      <c r="H640" s="83">
        <f ca="1"/>
        <v>3</v>
      </c>
      <c r="I640" s="83">
        <f ca="1"/>
        <v>4</v>
      </c>
      <c r="J640" s="83">
        <f ca="1"/>
        <v>3</v>
      </c>
      <c r="K640" s="83">
        <f ca="1"/>
        <v>7</v>
      </c>
      <c r="L640" s="83">
        <f ca="1"/>
        <v>4</v>
      </c>
      <c r="M640" s="83">
        <f ca="1"/>
        <v>1</v>
      </c>
      <c r="N640" s="83">
        <f ca="1"/>
        <v>10</v>
      </c>
      <c r="O640" s="83">
        <f ca="1"/>
        <v>10</v>
      </c>
      <c r="P640" s="83">
        <f ca="1"/>
        <v>9</v>
      </c>
      <c r="Q640" s="83">
        <f ca="1"/>
        <v>7</v>
      </c>
      <c r="R640" s="83">
        <f ca="1"/>
        <v>4</v>
      </c>
      <c r="S640" s="83">
        <f ca="1"/>
        <v>5</v>
      </c>
      <c r="T640" s="83">
        <f ca="1"/>
        <v>1</v>
      </c>
      <c r="U640" s="83">
        <f ca="1"/>
        <v>3</v>
      </c>
      <c r="V640" s="83">
        <f ca="1"/>
        <v>10</v>
      </c>
      <c r="W640" s="83">
        <f ca="1"/>
        <v>0</v>
      </c>
      <c r="X640" s="83">
        <f ca="1"/>
        <v>3</v>
      </c>
      <c r="Y640" s="70" t="s">
        <v>3</v>
      </c>
      <c r="AA640" s="39">
        <f ca="1"/>
        <v>3</v>
      </c>
      <c r="AB640" s="39">
        <f ca="1"/>
        <v>9</v>
      </c>
      <c r="AC640" s="39">
        <f ca="1"/>
        <v>3</v>
      </c>
      <c r="AD640" s="39">
        <f ca="1"/>
        <v>9</v>
      </c>
      <c r="AE640" s="39">
        <f ca="1"/>
        <v>4</v>
      </c>
      <c r="AF640" s="39">
        <f ca="1"/>
        <v>3</v>
      </c>
      <c r="AM640" s="39">
        <f ca="1"/>
        <v>3</v>
      </c>
      <c r="AN640" s="39">
        <f ca="1"/>
        <v>9</v>
      </c>
      <c r="AO640" s="39">
        <f ca="1"/>
        <v>3</v>
      </c>
      <c r="AP640" s="39">
        <f ca="1"/>
        <v>9</v>
      </c>
      <c r="AQ640" s="39">
        <f ca="1"/>
        <v>4</v>
      </c>
      <c r="AR640" s="39">
        <f ca="1"/>
        <v>3</v>
      </c>
    </row>
    <row r="641" spans="1:44" ht="24" customHeight="1" x14ac:dyDescent="0.2">
      <c r="A641" s="13"/>
      <c r="E641" s="83">
        <f ca="1"/>
        <v>3</v>
      </c>
      <c r="F641" s="83">
        <f ca="1"/>
        <v>2</v>
      </c>
      <c r="G641" s="83">
        <f ca="1"/>
        <v>4</v>
      </c>
      <c r="H641" s="83">
        <f ca="1"/>
        <v>0</v>
      </c>
      <c r="I641" s="83">
        <f ca="1"/>
        <v>6</v>
      </c>
      <c r="J641" s="83">
        <f ca="1"/>
        <v>2</v>
      </c>
      <c r="K641" s="83">
        <f ca="1"/>
        <v>2</v>
      </c>
      <c r="L641" s="83">
        <f ca="1"/>
        <v>7</v>
      </c>
      <c r="M641" s="83">
        <f ca="1"/>
        <v>4</v>
      </c>
      <c r="N641" s="83">
        <f ca="1"/>
        <v>3</v>
      </c>
      <c r="O641" s="83">
        <f ca="1"/>
        <v>5</v>
      </c>
      <c r="P641" s="83">
        <f ca="1"/>
        <v>8</v>
      </c>
      <c r="Q641" s="83">
        <f ca="1"/>
        <v>1</v>
      </c>
      <c r="R641" s="83">
        <f ca="1"/>
        <v>6</v>
      </c>
      <c r="S641" s="83">
        <f ca="1"/>
        <v>2</v>
      </c>
      <c r="T641" s="83">
        <f ca="1"/>
        <v>0</v>
      </c>
      <c r="U641" s="83">
        <f ca="1"/>
        <v>8</v>
      </c>
      <c r="V641" s="83">
        <f ca="1"/>
        <v>3</v>
      </c>
      <c r="W641" s="83">
        <f ca="1"/>
        <v>3</v>
      </c>
      <c r="X641" s="83">
        <f ca="1"/>
        <v>3</v>
      </c>
      <c r="Y641" s="70" t="s">
        <v>3</v>
      </c>
      <c r="AA641" s="39">
        <f ca="1"/>
        <v>0</v>
      </c>
      <c r="AB641" s="39">
        <f ca="1"/>
        <v>2</v>
      </c>
      <c r="AC641" s="39">
        <f ca="1"/>
        <v>0</v>
      </c>
      <c r="AD641" s="39">
        <f ca="1"/>
        <v>3</v>
      </c>
      <c r="AE641" s="39">
        <f ca="1"/>
        <v>6</v>
      </c>
      <c r="AF641" s="39">
        <f ca="1"/>
        <v>2</v>
      </c>
      <c r="AM641" s="39">
        <f ca="1"/>
        <v>0</v>
      </c>
      <c r="AN641" s="39">
        <f ca="1"/>
        <v>2</v>
      </c>
      <c r="AO641" s="39">
        <f ca="1"/>
        <v>0</v>
      </c>
      <c r="AP641" s="39">
        <f ca="1"/>
        <v>3</v>
      </c>
      <c r="AQ641" s="39">
        <f ca="1"/>
        <v>6</v>
      </c>
      <c r="AR641" s="39">
        <f ca="1"/>
        <v>2</v>
      </c>
    </row>
    <row r="642" spans="1:44" ht="24" customHeight="1" x14ac:dyDescent="0.2">
      <c r="A642" s="13"/>
      <c r="E642" s="83">
        <f ca="1"/>
        <v>5</v>
      </c>
      <c r="F642" s="83">
        <f ca="1"/>
        <v>0</v>
      </c>
      <c r="G642" s="83">
        <f ca="1"/>
        <v>2</v>
      </c>
      <c r="H642" s="83">
        <f ca="1"/>
        <v>2</v>
      </c>
      <c r="I642" s="83">
        <f ca="1"/>
        <v>3</v>
      </c>
      <c r="J642" s="83">
        <f ca="1"/>
        <v>5</v>
      </c>
      <c r="K642" s="83">
        <f ca="1"/>
        <v>4</v>
      </c>
      <c r="L642" s="83">
        <f ca="1"/>
        <v>1</v>
      </c>
      <c r="M642" s="83">
        <f ca="1"/>
        <v>8</v>
      </c>
      <c r="N642" s="83">
        <f ca="1"/>
        <v>4</v>
      </c>
      <c r="O642" s="83">
        <f ca="1"/>
        <v>3</v>
      </c>
      <c r="P642" s="83">
        <f ca="1"/>
        <v>4</v>
      </c>
      <c r="Q642" s="83">
        <f ca="1"/>
        <v>0</v>
      </c>
      <c r="R642" s="83">
        <f ca="1"/>
        <v>3</v>
      </c>
      <c r="S642" s="83">
        <f ca="1"/>
        <v>2</v>
      </c>
      <c r="T642" s="83">
        <f ca="1"/>
        <v>7</v>
      </c>
      <c r="U642" s="83">
        <f ca="1"/>
        <v>1</v>
      </c>
      <c r="V642" s="83">
        <f ca="1"/>
        <v>4</v>
      </c>
      <c r="W642" s="83">
        <f ca="1"/>
        <v>8</v>
      </c>
      <c r="X642" s="83">
        <f ca="1"/>
        <v>9</v>
      </c>
      <c r="Y642" s="70" t="s">
        <v>3</v>
      </c>
      <c r="AA642" s="40">
        <f ca="1"/>
        <v>2</v>
      </c>
      <c r="AB642" s="40">
        <f ca="1"/>
        <v>0</v>
      </c>
      <c r="AC642" s="40">
        <f ca="1"/>
        <v>2</v>
      </c>
      <c r="AD642" s="40">
        <f ca="1"/>
        <v>5</v>
      </c>
      <c r="AE642" s="40">
        <f ca="1"/>
        <v>3</v>
      </c>
      <c r="AF642" s="40">
        <f ca="1"/>
        <v>5</v>
      </c>
      <c r="AM642" s="40">
        <f ca="1"/>
        <v>2</v>
      </c>
      <c r="AN642" s="40">
        <f ca="1"/>
        <v>0</v>
      </c>
      <c r="AO642" s="40">
        <f ca="1"/>
        <v>2</v>
      </c>
      <c r="AP642" s="40">
        <f ca="1"/>
        <v>5</v>
      </c>
      <c r="AQ642" s="40">
        <f ca="1"/>
        <v>3</v>
      </c>
      <c r="AR642" s="40">
        <f ca="1"/>
        <v>5</v>
      </c>
    </row>
    <row r="643" spans="1:44" ht="24" customHeight="1" x14ac:dyDescent="0.2">
      <c r="A643" s="13"/>
      <c r="AA643" s="70" t="s">
        <v>0</v>
      </c>
      <c r="AB643" s="70" t="s">
        <v>0</v>
      </c>
      <c r="AC643" s="70" t="s">
        <v>0</v>
      </c>
      <c r="AD643" s="70" t="s">
        <v>0</v>
      </c>
      <c r="AE643" s="70" t="s">
        <v>0</v>
      </c>
      <c r="AF643" s="70" t="s">
        <v>0</v>
      </c>
      <c r="AM643" s="70" t="s">
        <v>0</v>
      </c>
      <c r="AN643" s="70" t="s">
        <v>0</v>
      </c>
      <c r="AO643" s="70" t="s">
        <v>0</v>
      </c>
      <c r="AP643" s="70" t="s">
        <v>0</v>
      </c>
      <c r="AQ643" s="70" t="s">
        <v>0</v>
      </c>
      <c r="AR643" s="70" t="s">
        <v>0</v>
      </c>
    </row>
    <row r="644" spans="1:44" ht="24" customHeight="1" x14ac:dyDescent="0.2">
      <c r="A644" s="13"/>
    </row>
    <row r="645" spans="1:44" ht="24" customHeight="1" x14ac:dyDescent="0.2">
      <c r="A645" s="13"/>
      <c r="AA645" s="70"/>
      <c r="AB645" s="70"/>
      <c r="AC645" s="70"/>
      <c r="AD645" s="70"/>
      <c r="AE645" s="70"/>
      <c r="AF645" s="70"/>
    </row>
    <row r="646" spans="1:44" ht="24" customHeight="1" x14ac:dyDescent="0.2">
      <c r="A646" s="13"/>
      <c r="AA646" s="38" cm="1">
        <f t="array" aca="1" ref="AA646:AF653" ca="1">_xlfn.ANCHORARRAY(AA635)</f>
        <v>0</v>
      </c>
      <c r="AB646" s="38">
        <f ca="1"/>
        <v>2</v>
      </c>
      <c r="AC646" s="38">
        <f ca="1"/>
        <v>0</v>
      </c>
      <c r="AD646" s="38">
        <f ca="1"/>
        <v>0</v>
      </c>
      <c r="AE646" s="38">
        <f ca="1"/>
        <v>8</v>
      </c>
      <c r="AF646" s="38">
        <f ca="1"/>
        <v>4</v>
      </c>
    </row>
    <row r="647" spans="1:44" ht="24" customHeight="1" x14ac:dyDescent="0.2">
      <c r="A647" s="13"/>
      <c r="AA647" s="39">
        <f ca="1"/>
        <v>1</v>
      </c>
      <c r="AB647" s="39">
        <f ca="1"/>
        <v>2</v>
      </c>
      <c r="AC647" s="39">
        <f ca="1"/>
        <v>1</v>
      </c>
      <c r="AD647" s="39">
        <f ca="1"/>
        <v>1</v>
      </c>
      <c r="AE647" s="39">
        <f ca="1"/>
        <v>3</v>
      </c>
      <c r="AF647" s="39">
        <f ca="1"/>
        <v>7</v>
      </c>
    </row>
    <row r="648" spans="1:44" ht="24" customHeight="1" x14ac:dyDescent="0.2">
      <c r="A648" s="13"/>
      <c r="AA648" s="39">
        <f ca="1"/>
        <v>2</v>
      </c>
      <c r="AB648" s="39">
        <f ca="1"/>
        <v>8</v>
      </c>
      <c r="AC648" s="39">
        <f ca="1"/>
        <v>2</v>
      </c>
      <c r="AD648" s="39">
        <f ca="1"/>
        <v>1</v>
      </c>
      <c r="AE648" s="39">
        <f ca="1"/>
        <v>0</v>
      </c>
      <c r="AF648" s="39">
        <f ca="1"/>
        <v>3</v>
      </c>
    </row>
    <row r="649" spans="1:44" ht="24" customHeight="1" x14ac:dyDescent="0.2">
      <c r="A649" s="13"/>
      <c r="AA649" s="39">
        <f ca="1"/>
        <v>3</v>
      </c>
      <c r="AB649" s="39">
        <f ca="1"/>
        <v>8</v>
      </c>
      <c r="AC649" s="39">
        <f ca="1"/>
        <v>3</v>
      </c>
      <c r="AD649" s="39">
        <f ca="1"/>
        <v>8</v>
      </c>
      <c r="AE649" s="39">
        <f ca="1"/>
        <v>1</v>
      </c>
      <c r="AF649" s="39">
        <f ca="1"/>
        <v>9</v>
      </c>
    </row>
    <row r="650" spans="1:44" ht="24" customHeight="1" x14ac:dyDescent="0.2">
      <c r="A650" s="13"/>
      <c r="AA650" s="39">
        <f ca="1"/>
        <v>1</v>
      </c>
      <c r="AB650" s="39">
        <f ca="1"/>
        <v>8</v>
      </c>
      <c r="AC650" s="39">
        <f ca="1"/>
        <v>1</v>
      </c>
      <c r="AD650" s="39">
        <f ca="1"/>
        <v>8</v>
      </c>
      <c r="AE650" s="39">
        <f ca="1"/>
        <v>7</v>
      </c>
      <c r="AF650" s="39">
        <f ca="1"/>
        <v>0</v>
      </c>
    </row>
    <row r="651" spans="1:44" ht="24" customHeight="1" x14ac:dyDescent="0.2">
      <c r="A651" s="13"/>
      <c r="AA651" s="39">
        <f ca="1"/>
        <v>3</v>
      </c>
      <c r="AB651" s="39">
        <f ca="1"/>
        <v>9</v>
      </c>
      <c r="AC651" s="39">
        <f ca="1"/>
        <v>3</v>
      </c>
      <c r="AD651" s="39">
        <f ca="1"/>
        <v>9</v>
      </c>
      <c r="AE651" s="39">
        <f ca="1"/>
        <v>4</v>
      </c>
      <c r="AF651" s="39">
        <f ca="1"/>
        <v>3</v>
      </c>
    </row>
    <row r="652" spans="1:44" ht="24" customHeight="1" x14ac:dyDescent="0.2">
      <c r="A652" s="13"/>
      <c r="AA652" s="39">
        <f ca="1"/>
        <v>0</v>
      </c>
      <c r="AB652" s="39">
        <f ca="1"/>
        <v>2</v>
      </c>
      <c r="AC652" s="39">
        <f ca="1"/>
        <v>0</v>
      </c>
      <c r="AD652" s="39">
        <f ca="1"/>
        <v>3</v>
      </c>
      <c r="AE652" s="39">
        <f ca="1"/>
        <v>6</v>
      </c>
      <c r="AF652" s="39">
        <f ca="1"/>
        <v>2</v>
      </c>
    </row>
    <row r="653" spans="1:44" ht="24" customHeight="1" x14ac:dyDescent="0.2">
      <c r="A653" s="13"/>
      <c r="AA653" s="40">
        <f ca="1"/>
        <v>2</v>
      </c>
      <c r="AB653" s="40">
        <f ca="1"/>
        <v>0</v>
      </c>
      <c r="AC653" s="40">
        <f ca="1"/>
        <v>2</v>
      </c>
      <c r="AD653" s="40">
        <f ca="1"/>
        <v>5</v>
      </c>
      <c r="AE653" s="40">
        <f ca="1"/>
        <v>3</v>
      </c>
      <c r="AF653" s="40">
        <f ca="1"/>
        <v>5</v>
      </c>
    </row>
    <row r="654" spans="1:44" ht="24" customHeight="1" thickBot="1" x14ac:dyDescent="0.25">
      <c r="A654" s="13"/>
      <c r="AA654" s="70" t="s">
        <v>0</v>
      </c>
      <c r="AB654" s="70" t="s">
        <v>0</v>
      </c>
      <c r="AC654" s="70" t="s">
        <v>0</v>
      </c>
      <c r="AD654" s="70" t="s">
        <v>0</v>
      </c>
      <c r="AE654" s="70" t="s">
        <v>0</v>
      </c>
      <c r="AF654" s="70" t="s">
        <v>0</v>
      </c>
    </row>
    <row r="655" spans="1:44" ht="24" customHeight="1" thickBot="1" x14ac:dyDescent="0.25">
      <c r="A655" s="13"/>
      <c r="W655" s="83"/>
      <c r="X655" s="83" t="s">
        <v>124</v>
      </c>
      <c r="Y655" s="83"/>
      <c r="Z655" s="70" t="s">
        <v>3</v>
      </c>
      <c r="AA655" s="117" t="s">
        <v>121</v>
      </c>
      <c r="AB655" s="118"/>
      <c r="AC655" s="118"/>
      <c r="AD655" s="118"/>
      <c r="AE655" s="118"/>
      <c r="AF655" s="119"/>
    </row>
    <row r="656" spans="1:44" ht="24" customHeight="1" x14ac:dyDescent="0.2">
      <c r="A656" s="13"/>
      <c r="AA656" s="70" t="s">
        <v>0</v>
      </c>
      <c r="AB656" s="70" t="s">
        <v>0</v>
      </c>
      <c r="AC656" s="70" t="s">
        <v>0</v>
      </c>
      <c r="AD656" s="70" t="s">
        <v>0</v>
      </c>
      <c r="AE656" s="70" t="s">
        <v>0</v>
      </c>
      <c r="AF656" s="70" t="s">
        <v>0</v>
      </c>
      <c r="AM656" s="1"/>
      <c r="AN656" s="1"/>
      <c r="AO656" s="1"/>
      <c r="AP656" s="1"/>
      <c r="AQ656" s="1"/>
      <c r="AR656" s="1"/>
    </row>
    <row r="657" spans="1:44" ht="24" customHeight="1" x14ac:dyDescent="0.2">
      <c r="A657" s="13"/>
      <c r="AA657" s="38" cm="1">
        <f t="array" aca="1" ref="AA657:AF664" ca="1">_xlfn.ANCHORARRAY(AA646)*_xlfn.RANDARRAY(8,6)/100</f>
        <v>0</v>
      </c>
      <c r="AB657" s="38">
        <f ca="1"/>
        <v>1.0077798254815606E-3</v>
      </c>
      <c r="AC657" s="38">
        <f ca="1"/>
        <v>0</v>
      </c>
      <c r="AD657" s="38">
        <f ca="1"/>
        <v>0</v>
      </c>
      <c r="AE657" s="38">
        <f ca="1"/>
        <v>2.6436719898638703E-2</v>
      </c>
      <c r="AF657" s="38">
        <f ca="1"/>
        <v>1.9980018700636561E-2</v>
      </c>
      <c r="AJ657" s="1" t="s">
        <v>88</v>
      </c>
      <c r="AK657" s="70" t="s">
        <v>3</v>
      </c>
      <c r="AM657" s="38" cm="1">
        <f t="array" aca="1" ref="AM657:AR664" ca="1">_xlfn.ANCHORARRAY(AA657)+_xlfn.ANCHORARRAY(AM635)</f>
        <v>0</v>
      </c>
      <c r="AN657" s="38">
        <f ca="1"/>
        <v>2.0010077798254815</v>
      </c>
      <c r="AO657" s="38">
        <f ca="1"/>
        <v>0</v>
      </c>
      <c r="AP657" s="38">
        <f ca="1"/>
        <v>0</v>
      </c>
      <c r="AQ657" s="38">
        <f ca="1"/>
        <v>8.0264367198986388</v>
      </c>
      <c r="AR657" s="38">
        <f ca="1"/>
        <v>4.0199800187006369</v>
      </c>
    </row>
    <row r="658" spans="1:44" ht="24" customHeight="1" x14ac:dyDescent="0.2">
      <c r="A658" s="13"/>
      <c r="AA658" s="39">
        <f ca="1"/>
        <v>1.482649520858892E-3</v>
      </c>
      <c r="AB658" s="39">
        <f ca="1"/>
        <v>9.4951121971398184E-3</v>
      </c>
      <c r="AC658" s="39">
        <f ca="1"/>
        <v>7.6282060927847974E-3</v>
      </c>
      <c r="AD658" s="39">
        <f ca="1"/>
        <v>9.3453224682818158E-3</v>
      </c>
      <c r="AE658" s="39">
        <f ca="1"/>
        <v>1.1313789186897858E-2</v>
      </c>
      <c r="AF658" s="39">
        <f ca="1"/>
        <v>1.7124217246617997E-2</v>
      </c>
      <c r="AJ658" s="1" t="s">
        <v>88</v>
      </c>
      <c r="AK658" s="70" t="s">
        <v>3</v>
      </c>
      <c r="AM658" s="39">
        <f ca="1"/>
        <v>1.0014826495208589</v>
      </c>
      <c r="AN658" s="39">
        <f ca="1"/>
        <v>2.0094951121971398</v>
      </c>
      <c r="AO658" s="39">
        <f ca="1"/>
        <v>1.0076282060927848</v>
      </c>
      <c r="AP658" s="39">
        <f ca="1"/>
        <v>1.0093453224682818</v>
      </c>
      <c r="AQ658" s="39">
        <f ca="1"/>
        <v>3.011313789186898</v>
      </c>
      <c r="AR658" s="39">
        <f ca="1"/>
        <v>7.0171242172466179</v>
      </c>
    </row>
    <row r="659" spans="1:44" ht="24" customHeight="1" x14ac:dyDescent="0.2">
      <c r="A659" s="13"/>
      <c r="AA659" s="39">
        <f ca="1"/>
        <v>5.2020837563892062E-3</v>
      </c>
      <c r="AB659" s="39">
        <f ca="1"/>
        <v>7.6733852393490773E-2</v>
      </c>
      <c r="AC659" s="39">
        <f ca="1"/>
        <v>7.5468979840076188E-3</v>
      </c>
      <c r="AD659" s="39">
        <f ca="1"/>
        <v>2.0274945246580024E-4</v>
      </c>
      <c r="AE659" s="39">
        <f ca="1"/>
        <v>0</v>
      </c>
      <c r="AF659" s="39">
        <f ca="1"/>
        <v>1.0686271049385532E-3</v>
      </c>
      <c r="AJ659" s="1" t="s">
        <v>88</v>
      </c>
      <c r="AK659" s="70" t="s">
        <v>3</v>
      </c>
      <c r="AM659" s="39">
        <f ca="1"/>
        <v>2.0052020837563891</v>
      </c>
      <c r="AN659" s="39">
        <f ca="1"/>
        <v>8.07673385239349</v>
      </c>
      <c r="AO659" s="39">
        <f ca="1"/>
        <v>2.0075468979840076</v>
      </c>
      <c r="AP659" s="39">
        <f ca="1"/>
        <v>1.0002027494524659</v>
      </c>
      <c r="AQ659" s="39">
        <f ca="1"/>
        <v>0</v>
      </c>
      <c r="AR659" s="39">
        <f ca="1"/>
        <v>3.0010686271049387</v>
      </c>
    </row>
    <row r="660" spans="1:44" ht="24" customHeight="1" x14ac:dyDescent="0.2">
      <c r="A660" s="13"/>
      <c r="AA660" s="39">
        <f ca="1"/>
        <v>1.2135817806180917E-2</v>
      </c>
      <c r="AB660" s="39">
        <f ca="1"/>
        <v>2.6724836129931456E-2</v>
      </c>
      <c r="AC660" s="39">
        <f ca="1"/>
        <v>1.3043393732053677E-2</v>
      </c>
      <c r="AD660" s="39">
        <f ca="1"/>
        <v>6.6151395961385973E-2</v>
      </c>
      <c r="AE660" s="39">
        <f ca="1"/>
        <v>1.5980167447478878E-3</v>
      </c>
      <c r="AF660" s="39">
        <f ca="1"/>
        <v>8.8272069702381217E-2</v>
      </c>
      <c r="AJ660" s="1" t="s">
        <v>88</v>
      </c>
      <c r="AK660" s="70" t="s">
        <v>3</v>
      </c>
      <c r="AM660" s="39">
        <f ca="1"/>
        <v>3.0121358178061808</v>
      </c>
      <c r="AN660" s="39">
        <f ca="1"/>
        <v>8.0267248361299313</v>
      </c>
      <c r="AO660" s="39">
        <f ca="1"/>
        <v>3.0130433937320538</v>
      </c>
      <c r="AP660" s="39">
        <f ca="1"/>
        <v>8.066151395961386</v>
      </c>
      <c r="AQ660" s="39">
        <f ca="1"/>
        <v>1.0015980167447478</v>
      </c>
      <c r="AR660" s="39">
        <f ca="1"/>
        <v>9.0882720697023807</v>
      </c>
    </row>
    <row r="661" spans="1:44" ht="24" customHeight="1" x14ac:dyDescent="0.2">
      <c r="A661" s="13"/>
      <c r="AA661" s="39">
        <f ca="1"/>
        <v>5.1285592736159315E-3</v>
      </c>
      <c r="AB661" s="39">
        <f ca="1"/>
        <v>4.0373474585032591E-2</v>
      </c>
      <c r="AC661" s="39">
        <f ca="1"/>
        <v>2.6453202383985718E-3</v>
      </c>
      <c r="AD661" s="39">
        <f ca="1"/>
        <v>8.6852025788003925E-3</v>
      </c>
      <c r="AE661" s="39">
        <f ca="1"/>
        <v>6.7496358372461734E-2</v>
      </c>
      <c r="AF661" s="39">
        <f ca="1"/>
        <v>0</v>
      </c>
      <c r="AJ661" s="1" t="s">
        <v>88</v>
      </c>
      <c r="AK661" s="70" t="s">
        <v>3</v>
      </c>
      <c r="AM661" s="39">
        <f ca="1"/>
        <v>1.0051285592736159</v>
      </c>
      <c r="AN661" s="39">
        <f ca="1"/>
        <v>8.0403734745850333</v>
      </c>
      <c r="AO661" s="39">
        <f ca="1"/>
        <v>1.0026453202383985</v>
      </c>
      <c r="AP661" s="39">
        <f ca="1"/>
        <v>8.0086852025787998</v>
      </c>
      <c r="AQ661" s="39">
        <f ca="1"/>
        <v>7.0674963583724617</v>
      </c>
      <c r="AR661" s="39">
        <f ca="1"/>
        <v>0</v>
      </c>
    </row>
    <row r="662" spans="1:44" ht="24" customHeight="1" x14ac:dyDescent="0.2">
      <c r="A662" s="13"/>
      <c r="AA662" s="39">
        <f ca="1"/>
        <v>9.1081345100949788E-4</v>
      </c>
      <c r="AB662" s="39">
        <f ca="1"/>
        <v>3.7059077836983929E-2</v>
      </c>
      <c r="AC662" s="39">
        <f ca="1"/>
        <v>1.158296534499661E-3</v>
      </c>
      <c r="AD662" s="39">
        <f ca="1"/>
        <v>5.5941421626920151E-3</v>
      </c>
      <c r="AE662" s="39">
        <f ca="1"/>
        <v>7.7741734828936778E-3</v>
      </c>
      <c r="AF662" s="39">
        <f ca="1"/>
        <v>8.2178480858643434E-4</v>
      </c>
      <c r="AJ662" s="1" t="s">
        <v>88</v>
      </c>
      <c r="AK662" s="70" t="s">
        <v>3</v>
      </c>
      <c r="AM662" s="39">
        <f ca="1"/>
        <v>3.0009108134510094</v>
      </c>
      <c r="AN662" s="39">
        <f ca="1"/>
        <v>9.0370590778369841</v>
      </c>
      <c r="AO662" s="39">
        <f ca="1"/>
        <v>3.0011582965344998</v>
      </c>
      <c r="AP662" s="39">
        <f ca="1"/>
        <v>9.0055941421626926</v>
      </c>
      <c r="AQ662" s="39">
        <f ca="1"/>
        <v>4.0077741734828933</v>
      </c>
      <c r="AR662" s="39">
        <f ca="1"/>
        <v>3.0008217848085863</v>
      </c>
    </row>
    <row r="663" spans="1:44" ht="24" customHeight="1" x14ac:dyDescent="0.2">
      <c r="A663" s="13"/>
      <c r="AA663" s="39">
        <f ca="1"/>
        <v>0</v>
      </c>
      <c r="AB663" s="39">
        <f ca="1"/>
        <v>1.9369677591578927E-2</v>
      </c>
      <c r="AC663" s="39">
        <f ca="1"/>
        <v>0</v>
      </c>
      <c r="AD663" s="39">
        <f ca="1"/>
        <v>2.0621104885212408E-2</v>
      </c>
      <c r="AE663" s="39">
        <f ca="1"/>
        <v>8.4063011054093196E-4</v>
      </c>
      <c r="AF663" s="39">
        <f ca="1"/>
        <v>1.3899828212501788E-2</v>
      </c>
      <c r="AJ663" s="1" t="s">
        <v>88</v>
      </c>
      <c r="AK663" s="70" t="s">
        <v>3</v>
      </c>
      <c r="AM663" s="39">
        <f ca="1"/>
        <v>0</v>
      </c>
      <c r="AN663" s="39">
        <f ca="1"/>
        <v>2.019369677591579</v>
      </c>
      <c r="AO663" s="39">
        <f ca="1"/>
        <v>0</v>
      </c>
      <c r="AP663" s="39">
        <f ca="1"/>
        <v>3.0206211048852123</v>
      </c>
      <c r="AQ663" s="39">
        <f ca="1"/>
        <v>6.0008406301105408</v>
      </c>
      <c r="AR663" s="39">
        <f ca="1"/>
        <v>2.0138998282125016</v>
      </c>
    </row>
    <row r="664" spans="1:44" ht="24" customHeight="1" x14ac:dyDescent="0.2">
      <c r="A664" s="13"/>
      <c r="AA664" s="40">
        <f ca="1"/>
        <v>1.0770574401028648E-2</v>
      </c>
      <c r="AB664" s="40">
        <f ca="1"/>
        <v>0</v>
      </c>
      <c r="AC664" s="40">
        <f ca="1"/>
        <v>1.119121180836145E-2</v>
      </c>
      <c r="AD664" s="40">
        <f ca="1"/>
        <v>1.4689852206687348E-2</v>
      </c>
      <c r="AE664" s="40">
        <f ca="1"/>
        <v>1.8625836221905195E-2</v>
      </c>
      <c r="AF664" s="40">
        <f ca="1"/>
        <v>2.2674911742049549E-2</v>
      </c>
      <c r="AJ664" s="1" t="s">
        <v>88</v>
      </c>
      <c r="AK664" s="70" t="s">
        <v>3</v>
      </c>
      <c r="AM664" s="40">
        <f ca="1"/>
        <v>2.0107705744010285</v>
      </c>
      <c r="AN664" s="40">
        <f ca="1"/>
        <v>0</v>
      </c>
      <c r="AO664" s="40">
        <f ca="1"/>
        <v>2.0111912118083612</v>
      </c>
      <c r="AP664" s="40">
        <f ca="1"/>
        <v>5.0146898522066872</v>
      </c>
      <c r="AQ664" s="40">
        <f ca="1"/>
        <v>3.0186258362219052</v>
      </c>
      <c r="AR664" s="40">
        <f ca="1"/>
        <v>5.0226749117420493</v>
      </c>
    </row>
    <row r="665" spans="1:44" ht="24" customHeight="1" x14ac:dyDescent="0.2">
      <c r="A665" s="13"/>
      <c r="AA665" s="70"/>
      <c r="AB665" s="70"/>
      <c r="AC665" s="70"/>
      <c r="AD665" s="70"/>
      <c r="AE665" s="70"/>
      <c r="AF665" s="70"/>
      <c r="AM665" s="70" t="s">
        <v>0</v>
      </c>
      <c r="AN665" s="70" t="s">
        <v>0</v>
      </c>
      <c r="AO665" s="70" t="s">
        <v>0</v>
      </c>
      <c r="AP665" s="70" t="s">
        <v>0</v>
      </c>
      <c r="AQ665" s="70" t="s">
        <v>0</v>
      </c>
      <c r="AR665" s="70" t="s">
        <v>0</v>
      </c>
    </row>
    <row r="666" spans="1:44" ht="24" customHeight="1" x14ac:dyDescent="0.2">
      <c r="A666" s="13"/>
      <c r="AA666" s="70" t="s">
        <v>0</v>
      </c>
      <c r="AB666" s="70" t="s">
        <v>0</v>
      </c>
      <c r="AC666" s="70" t="s">
        <v>0</v>
      </c>
      <c r="AD666" s="70" t="s">
        <v>0</v>
      </c>
      <c r="AE666" s="70" t="s">
        <v>0</v>
      </c>
      <c r="AF666" s="70" t="s">
        <v>0</v>
      </c>
    </row>
    <row r="667" spans="1:44" ht="24" customHeight="1" x14ac:dyDescent="0.2">
      <c r="A667" s="13"/>
    </row>
    <row r="668" spans="1:44" ht="24" customHeight="1" x14ac:dyDescent="0.2">
      <c r="A668" s="13"/>
    </row>
    <row r="669" spans="1:44" ht="24" customHeight="1" x14ac:dyDescent="0.2">
      <c r="A669" s="13"/>
      <c r="AA669" s="38" cm="1">
        <f t="array" aca="1" ref="AA669:AF676" ca="1">_xlfn.ANCHORARRAY(AM657)</f>
        <v>0</v>
      </c>
      <c r="AB669" s="38">
        <f ca="1"/>
        <v>2.0010077798254815</v>
      </c>
      <c r="AC669" s="38">
        <f ca="1"/>
        <v>0</v>
      </c>
      <c r="AD669" s="38">
        <f ca="1"/>
        <v>0</v>
      </c>
      <c r="AE669" s="38">
        <f ca="1"/>
        <v>8.0264367198986388</v>
      </c>
      <c r="AF669" s="38">
        <f ca="1"/>
        <v>4.0199800187006369</v>
      </c>
    </row>
    <row r="670" spans="1:44" ht="24" customHeight="1" x14ac:dyDescent="0.2">
      <c r="A670" s="13"/>
      <c r="AA670" s="39">
        <f ca="1"/>
        <v>1.0014826495208589</v>
      </c>
      <c r="AB670" s="39">
        <f ca="1"/>
        <v>2.0094951121971398</v>
      </c>
      <c r="AC670" s="39">
        <f ca="1"/>
        <v>1.0076282060927848</v>
      </c>
      <c r="AD670" s="39">
        <f ca="1"/>
        <v>1.0093453224682818</v>
      </c>
      <c r="AE670" s="39">
        <f ca="1"/>
        <v>3.011313789186898</v>
      </c>
      <c r="AF670" s="39">
        <f ca="1"/>
        <v>7.0171242172466179</v>
      </c>
    </row>
    <row r="671" spans="1:44" ht="24" customHeight="1" x14ac:dyDescent="0.2">
      <c r="A671" s="13"/>
      <c r="AA671" s="39">
        <f ca="1"/>
        <v>2.0052020837563891</v>
      </c>
      <c r="AB671" s="39">
        <f ca="1"/>
        <v>8.07673385239349</v>
      </c>
      <c r="AC671" s="39">
        <f ca="1"/>
        <v>2.0075468979840076</v>
      </c>
      <c r="AD671" s="39">
        <f ca="1"/>
        <v>1.0002027494524659</v>
      </c>
      <c r="AE671" s="39">
        <f ca="1"/>
        <v>0</v>
      </c>
      <c r="AF671" s="39">
        <f ca="1"/>
        <v>3.0010686271049387</v>
      </c>
    </row>
    <row r="672" spans="1:44" ht="24" customHeight="1" x14ac:dyDescent="0.2">
      <c r="A672" s="13"/>
      <c r="AA672" s="39">
        <f ca="1"/>
        <v>3.0121358178061808</v>
      </c>
      <c r="AB672" s="39">
        <f ca="1"/>
        <v>8.0267248361299313</v>
      </c>
      <c r="AC672" s="39">
        <f ca="1"/>
        <v>3.0130433937320538</v>
      </c>
      <c r="AD672" s="39">
        <f ca="1"/>
        <v>8.066151395961386</v>
      </c>
      <c r="AE672" s="39">
        <f ca="1"/>
        <v>1.0015980167447478</v>
      </c>
      <c r="AF672" s="39">
        <f ca="1"/>
        <v>9.0882720697023807</v>
      </c>
    </row>
    <row r="673" spans="1:44" ht="24" customHeight="1" x14ac:dyDescent="0.2">
      <c r="A673" s="13"/>
      <c r="AA673" s="39">
        <f ca="1"/>
        <v>1.0051285592736159</v>
      </c>
      <c r="AB673" s="39">
        <f ca="1"/>
        <v>8.0403734745850333</v>
      </c>
      <c r="AC673" s="39">
        <f ca="1"/>
        <v>1.0026453202383985</v>
      </c>
      <c r="AD673" s="39">
        <f ca="1"/>
        <v>8.0086852025787998</v>
      </c>
      <c r="AE673" s="39">
        <f ca="1"/>
        <v>7.0674963583724617</v>
      </c>
      <c r="AF673" s="39">
        <f ca="1"/>
        <v>0</v>
      </c>
    </row>
    <row r="674" spans="1:44" ht="24" customHeight="1" x14ac:dyDescent="0.2">
      <c r="A674" s="13"/>
      <c r="AA674" s="39">
        <f ca="1"/>
        <v>3.0009108134510094</v>
      </c>
      <c r="AB674" s="39">
        <f ca="1"/>
        <v>9.0370590778369841</v>
      </c>
      <c r="AC674" s="39">
        <f ca="1"/>
        <v>3.0011582965344998</v>
      </c>
      <c r="AD674" s="39">
        <f ca="1"/>
        <v>9.0055941421626926</v>
      </c>
      <c r="AE674" s="39">
        <f ca="1"/>
        <v>4.0077741734828933</v>
      </c>
      <c r="AF674" s="39">
        <f ca="1"/>
        <v>3.0008217848085863</v>
      </c>
    </row>
    <row r="675" spans="1:44" ht="24" customHeight="1" x14ac:dyDescent="0.2">
      <c r="A675" s="13"/>
      <c r="AA675" s="39">
        <f ca="1"/>
        <v>0</v>
      </c>
      <c r="AB675" s="39">
        <f ca="1"/>
        <v>2.019369677591579</v>
      </c>
      <c r="AC675" s="39">
        <f ca="1"/>
        <v>0</v>
      </c>
      <c r="AD675" s="39">
        <f ca="1"/>
        <v>3.0206211048852123</v>
      </c>
      <c r="AE675" s="39">
        <f ca="1"/>
        <v>6.0008406301105408</v>
      </c>
      <c r="AF675" s="39">
        <f ca="1"/>
        <v>2.0138998282125016</v>
      </c>
    </row>
    <row r="676" spans="1:44" ht="24" customHeight="1" x14ac:dyDescent="0.2">
      <c r="A676" s="13"/>
      <c r="AA676" s="40">
        <f ca="1"/>
        <v>2.0107705744010285</v>
      </c>
      <c r="AB676" s="40">
        <f ca="1"/>
        <v>0</v>
      </c>
      <c r="AC676" s="40">
        <f ca="1"/>
        <v>2.0111912118083612</v>
      </c>
      <c r="AD676" s="40">
        <f ca="1"/>
        <v>5.0146898522066872</v>
      </c>
      <c r="AE676" s="40">
        <f ca="1"/>
        <v>3.0186258362219052</v>
      </c>
      <c r="AF676" s="40">
        <f ca="1"/>
        <v>5.0226749117420493</v>
      </c>
    </row>
    <row r="677" spans="1:44" ht="24" customHeight="1" thickBot="1" x14ac:dyDescent="0.25">
      <c r="AA677" s="70" t="s">
        <v>0</v>
      </c>
      <c r="AB677" s="70" t="s">
        <v>0</v>
      </c>
      <c r="AC677" s="70" t="s">
        <v>0</v>
      </c>
      <c r="AD677" s="70" t="s">
        <v>0</v>
      </c>
      <c r="AE677" s="70" t="s">
        <v>0</v>
      </c>
      <c r="AF677" s="70" t="s">
        <v>0</v>
      </c>
    </row>
    <row r="678" spans="1:44" ht="24" customHeight="1" thickBot="1" x14ac:dyDescent="0.25">
      <c r="W678" s="83"/>
      <c r="X678" s="83" t="s">
        <v>124</v>
      </c>
      <c r="Y678" s="83"/>
      <c r="Z678" s="70" t="s">
        <v>3</v>
      </c>
      <c r="AA678" s="117" t="s">
        <v>121</v>
      </c>
      <c r="AB678" s="118"/>
      <c r="AC678" s="118"/>
      <c r="AD678" s="118"/>
      <c r="AE678" s="118"/>
      <c r="AF678" s="119"/>
    </row>
    <row r="679" spans="1:44" ht="24" customHeight="1" x14ac:dyDescent="0.2">
      <c r="AA679" s="70" t="s">
        <v>0</v>
      </c>
      <c r="AB679" s="70" t="s">
        <v>0</v>
      </c>
      <c r="AC679" s="70" t="s">
        <v>0</v>
      </c>
      <c r="AD679" s="70" t="s">
        <v>0</v>
      </c>
      <c r="AE679" s="70" t="s">
        <v>0</v>
      </c>
      <c r="AF679" s="70" t="s">
        <v>0</v>
      </c>
    </row>
    <row r="680" spans="1:44" ht="24" customHeight="1" x14ac:dyDescent="0.2">
      <c r="AA680" s="38" cm="1">
        <f t="array" aca="1" ref="AA680:AF687" ca="1">_xlfn.ANCHORARRAY(AA669)*_xlfn.RANDARRAY(8,6)/100</f>
        <v>0</v>
      </c>
      <c r="AB680" s="38">
        <f ca="1"/>
        <v>1.3654530492932188E-3</v>
      </c>
      <c r="AC680" s="38">
        <f ca="1"/>
        <v>0</v>
      </c>
      <c r="AD680" s="38">
        <f ca="1"/>
        <v>0</v>
      </c>
      <c r="AE680" s="38">
        <f ca="1"/>
        <v>3.3282499843870238E-2</v>
      </c>
      <c r="AF680" s="38">
        <f ca="1"/>
        <v>2.4685374738372321E-2</v>
      </c>
      <c r="AJ680" s="1" t="s">
        <v>88</v>
      </c>
      <c r="AK680" s="70" t="s">
        <v>3</v>
      </c>
      <c r="AM680" s="38" cm="1">
        <f t="array" aca="1" ref="AM680:AR687" ca="1">_xlfn.ANCHORARRAY(AA680)+_xlfn.ANCHORARRAY(AM657)</f>
        <v>0</v>
      </c>
      <c r="AN680" s="38">
        <f ca="1"/>
        <v>2.0023732328747745</v>
      </c>
      <c r="AO680" s="38">
        <f ca="1"/>
        <v>0</v>
      </c>
      <c r="AP680" s="38">
        <f ca="1"/>
        <v>0</v>
      </c>
      <c r="AQ680" s="38">
        <f ca="1"/>
        <v>8.0597192197425098</v>
      </c>
      <c r="AR680" s="38">
        <f ca="1"/>
        <v>4.0446653934390095</v>
      </c>
    </row>
    <row r="681" spans="1:44" ht="24" customHeight="1" x14ac:dyDescent="0.2">
      <c r="AA681" s="39">
        <f ca="1"/>
        <v>7.8548212268257228E-3</v>
      </c>
      <c r="AB681" s="39">
        <f ca="1"/>
        <v>3.4176765374544769E-3</v>
      </c>
      <c r="AC681" s="39">
        <f ca="1"/>
        <v>4.2412681195481841E-3</v>
      </c>
      <c r="AD681" s="39">
        <f ca="1"/>
        <v>7.1444500913523561E-4</v>
      </c>
      <c r="AE681" s="39">
        <f ca="1"/>
        <v>2.5443593311223783E-2</v>
      </c>
      <c r="AF681" s="39">
        <f ca="1"/>
        <v>2.02854285301609E-3</v>
      </c>
      <c r="AJ681" s="1" t="s">
        <v>88</v>
      </c>
      <c r="AK681" s="70" t="s">
        <v>3</v>
      </c>
      <c r="AM681" s="39">
        <f ca="1"/>
        <v>1.0093374707476845</v>
      </c>
      <c r="AN681" s="39">
        <f ca="1"/>
        <v>2.0129127887345941</v>
      </c>
      <c r="AO681" s="39">
        <f ca="1"/>
        <v>1.0118694742123331</v>
      </c>
      <c r="AP681" s="39">
        <f ca="1"/>
        <v>1.010059767477417</v>
      </c>
      <c r="AQ681" s="39">
        <f ca="1"/>
        <v>3.0367573824981218</v>
      </c>
      <c r="AR681" s="39">
        <f ca="1"/>
        <v>7.019152760099634</v>
      </c>
    </row>
    <row r="682" spans="1:44" ht="24" customHeight="1" x14ac:dyDescent="0.2">
      <c r="AA682" s="39">
        <f ca="1"/>
        <v>1.4686365077934584E-2</v>
      </c>
      <c r="AB682" s="39">
        <f ca="1"/>
        <v>2.0539261280007194E-2</v>
      </c>
      <c r="AC682" s="39">
        <f ca="1"/>
        <v>5.0801308331299942E-3</v>
      </c>
      <c r="AD682" s="39">
        <f ca="1"/>
        <v>9.6739782470513739E-3</v>
      </c>
      <c r="AE682" s="39">
        <f ca="1"/>
        <v>0</v>
      </c>
      <c r="AF682" s="39">
        <f ca="1"/>
        <v>2.6979553755906514E-2</v>
      </c>
      <c r="AJ682" s="1" t="s">
        <v>88</v>
      </c>
      <c r="AK682" s="70" t="s">
        <v>3</v>
      </c>
      <c r="AM682" s="39">
        <f ca="1"/>
        <v>2.0198884488343238</v>
      </c>
      <c r="AN682" s="39">
        <f ca="1"/>
        <v>8.0972731136734968</v>
      </c>
      <c r="AO682" s="39">
        <f ca="1"/>
        <v>2.0126270288171377</v>
      </c>
      <c r="AP682" s="39">
        <f ca="1"/>
        <v>1.0098767276995173</v>
      </c>
      <c r="AQ682" s="39">
        <f ca="1"/>
        <v>0</v>
      </c>
      <c r="AR682" s="39">
        <f ca="1"/>
        <v>3.028048180860845</v>
      </c>
    </row>
    <row r="683" spans="1:44" ht="24" customHeight="1" x14ac:dyDescent="0.2">
      <c r="AA683" s="39">
        <f ca="1"/>
        <v>4.651323096611408E-4</v>
      </c>
      <c r="AB683" s="39">
        <f ca="1"/>
        <v>7.7350784459788602E-2</v>
      </c>
      <c r="AC683" s="39">
        <f ca="1"/>
        <v>2.3797186697302384E-2</v>
      </c>
      <c r="AD683" s="39">
        <f ca="1"/>
        <v>4.9215117686687695E-2</v>
      </c>
      <c r="AE683" s="39">
        <f ca="1"/>
        <v>6.295951472045612E-4</v>
      </c>
      <c r="AF683" s="39">
        <f ca="1"/>
        <v>3.5575878994752515E-2</v>
      </c>
      <c r="AJ683" s="1" t="s">
        <v>88</v>
      </c>
      <c r="AK683" s="70" t="s">
        <v>3</v>
      </c>
      <c r="AM683" s="39">
        <f ca="1"/>
        <v>3.0126009501158419</v>
      </c>
      <c r="AN683" s="39">
        <f ca="1"/>
        <v>8.10407562058972</v>
      </c>
      <c r="AO683" s="39">
        <f ca="1"/>
        <v>3.0368405804293563</v>
      </c>
      <c r="AP683" s="39">
        <f ca="1"/>
        <v>8.1153665136480733</v>
      </c>
      <c r="AQ683" s="39">
        <f ca="1"/>
        <v>1.0022276118919524</v>
      </c>
      <c r="AR683" s="39">
        <f ca="1"/>
        <v>9.1238479486971329</v>
      </c>
    </row>
    <row r="684" spans="1:44" ht="24" customHeight="1" x14ac:dyDescent="0.2">
      <c r="AA684" s="39">
        <f ca="1"/>
        <v>1.3305750128002468E-3</v>
      </c>
      <c r="AB684" s="39">
        <f ca="1"/>
        <v>2.1468075180592974E-2</v>
      </c>
      <c r="AC684" s="39">
        <f ca="1"/>
        <v>7.6606540046157577E-3</v>
      </c>
      <c r="AD684" s="39">
        <f ca="1"/>
        <v>5.5889289262963694E-2</v>
      </c>
      <c r="AE684" s="39">
        <f ca="1"/>
        <v>6.2974587033595167E-2</v>
      </c>
      <c r="AF684" s="39">
        <f ca="1"/>
        <v>0</v>
      </c>
      <c r="AJ684" s="1" t="s">
        <v>88</v>
      </c>
      <c r="AK684" s="70" t="s">
        <v>3</v>
      </c>
      <c r="AM684" s="39">
        <f ca="1"/>
        <v>1.0064591342864162</v>
      </c>
      <c r="AN684" s="39">
        <f ca="1"/>
        <v>8.0618415497656262</v>
      </c>
      <c r="AO684" s="39">
        <f ca="1"/>
        <v>1.0103059742430143</v>
      </c>
      <c r="AP684" s="39">
        <f ca="1"/>
        <v>8.0645744918417641</v>
      </c>
      <c r="AQ684" s="39">
        <f ca="1"/>
        <v>7.1304709454060573</v>
      </c>
      <c r="AR684" s="39">
        <f ca="1"/>
        <v>0</v>
      </c>
    </row>
    <row r="685" spans="1:44" ht="24" customHeight="1" x14ac:dyDescent="0.2">
      <c r="AA685" s="39">
        <f ca="1"/>
        <v>1.399279269813873E-2</v>
      </c>
      <c r="AB685" s="39">
        <f ca="1"/>
        <v>2.2108818852500347E-2</v>
      </c>
      <c r="AC685" s="39">
        <f ca="1"/>
        <v>1.1346061575911814E-2</v>
      </c>
      <c r="AD685" s="39">
        <f ca="1"/>
        <v>8.920746747456787E-2</v>
      </c>
      <c r="AE685" s="39">
        <f ca="1"/>
        <v>1.8780904105294694E-2</v>
      </c>
      <c r="AF685" s="39">
        <f ca="1"/>
        <v>8.2871054663423444E-3</v>
      </c>
      <c r="AJ685" s="1" t="s">
        <v>88</v>
      </c>
      <c r="AK685" s="70" t="s">
        <v>3</v>
      </c>
      <c r="AM685" s="39">
        <f ca="1"/>
        <v>3.0149036061491481</v>
      </c>
      <c r="AN685" s="39">
        <f ca="1"/>
        <v>9.059167896689484</v>
      </c>
      <c r="AO685" s="39">
        <f ca="1"/>
        <v>3.0125043581104118</v>
      </c>
      <c r="AP685" s="39">
        <f ca="1"/>
        <v>9.0948016096372601</v>
      </c>
      <c r="AQ685" s="39">
        <f ca="1"/>
        <v>4.0265550775881884</v>
      </c>
      <c r="AR685" s="39">
        <f ca="1"/>
        <v>3.0091088902749288</v>
      </c>
    </row>
    <row r="686" spans="1:44" ht="24" customHeight="1" x14ac:dyDescent="0.2">
      <c r="A686" s="13"/>
      <c r="AA686" s="39">
        <f ca="1"/>
        <v>0</v>
      </c>
      <c r="AB686" s="39">
        <f ca="1"/>
        <v>1.335094319913928E-2</v>
      </c>
      <c r="AC686" s="39">
        <f ca="1"/>
        <v>0</v>
      </c>
      <c r="AD686" s="39">
        <f ca="1"/>
        <v>2.4184244994150825E-2</v>
      </c>
      <c r="AE686" s="39">
        <f ca="1"/>
        <v>1.0283918304398605E-2</v>
      </c>
      <c r="AF686" s="39">
        <f ca="1"/>
        <v>1.2565457060309848E-2</v>
      </c>
      <c r="AJ686" s="1" t="s">
        <v>88</v>
      </c>
      <c r="AK686" s="70" t="s">
        <v>3</v>
      </c>
      <c r="AM686" s="39">
        <f ca="1"/>
        <v>0</v>
      </c>
      <c r="AN686" s="39">
        <f ca="1"/>
        <v>2.0327206207907182</v>
      </c>
      <c r="AO686" s="39">
        <f ca="1"/>
        <v>0</v>
      </c>
      <c r="AP686" s="39">
        <f ca="1"/>
        <v>3.044805349879363</v>
      </c>
      <c r="AQ686" s="39">
        <f ca="1"/>
        <v>6.0111245484149398</v>
      </c>
      <c r="AR686" s="39">
        <f ca="1"/>
        <v>2.0264652852728116</v>
      </c>
    </row>
    <row r="687" spans="1:44" ht="24" customHeight="1" x14ac:dyDescent="0.2">
      <c r="A687" s="13"/>
      <c r="AA687" s="40">
        <f ca="1"/>
        <v>1.3746471845471507E-2</v>
      </c>
      <c r="AB687" s="40">
        <f ca="1"/>
        <v>0</v>
      </c>
      <c r="AC687" s="40">
        <f ca="1"/>
        <v>3.8743336355554566E-3</v>
      </c>
      <c r="AD687" s="40">
        <f ca="1"/>
        <v>2.7361700427030948E-2</v>
      </c>
      <c r="AE687" s="40">
        <f ca="1"/>
        <v>2.6306138456935767E-2</v>
      </c>
      <c r="AF687" s="40">
        <f ca="1"/>
        <v>2.6620571095445973E-2</v>
      </c>
      <c r="AJ687" s="1" t="s">
        <v>88</v>
      </c>
      <c r="AK687" s="70" t="s">
        <v>3</v>
      </c>
      <c r="AM687" s="40">
        <f ca="1"/>
        <v>2.0245170462464999</v>
      </c>
      <c r="AN687" s="40">
        <f ca="1"/>
        <v>0</v>
      </c>
      <c r="AO687" s="40">
        <f ca="1"/>
        <v>2.0150655454439166</v>
      </c>
      <c r="AP687" s="40">
        <f ca="1"/>
        <v>5.0420515526337182</v>
      </c>
      <c r="AQ687" s="40">
        <f ca="1"/>
        <v>3.0449319746788408</v>
      </c>
      <c r="AR687" s="40">
        <f ca="1"/>
        <v>5.0492954828374952</v>
      </c>
    </row>
    <row r="688" spans="1:44" ht="24" customHeight="1" x14ac:dyDescent="0.2">
      <c r="AM688" s="70" t="s">
        <v>0</v>
      </c>
      <c r="AN688" s="70" t="s">
        <v>0</v>
      </c>
      <c r="AO688" s="70" t="s">
        <v>0</v>
      </c>
      <c r="AP688" s="70" t="s">
        <v>0</v>
      </c>
      <c r="AQ688" s="70" t="s">
        <v>0</v>
      </c>
      <c r="AR688" s="70" t="s">
        <v>0</v>
      </c>
    </row>
    <row r="689" spans="4:44" ht="24" customHeight="1" x14ac:dyDescent="0.2">
      <c r="AA689" t="s">
        <v>86</v>
      </c>
    </row>
    <row r="690" spans="4:44" ht="24" customHeight="1" x14ac:dyDescent="0.2">
      <c r="AA690" s="2">
        <v>4</v>
      </c>
      <c r="AB690" s="2">
        <v>2</v>
      </c>
      <c r="AC690" s="2">
        <v>4</v>
      </c>
      <c r="AD690" s="2">
        <v>1</v>
      </c>
      <c r="AE690" s="2">
        <v>5</v>
      </c>
      <c r="AF690" s="2">
        <v>6</v>
      </c>
    </row>
    <row r="691" spans="4:44" ht="24" customHeight="1" x14ac:dyDescent="0.2">
      <c r="E691" t="s">
        <v>86</v>
      </c>
      <c r="AA691" s="70" t="s">
        <v>123</v>
      </c>
      <c r="AB691" s="70" t="s">
        <v>123</v>
      </c>
      <c r="AC691" s="70" t="s">
        <v>123</v>
      </c>
      <c r="AD691" s="70" t="s">
        <v>123</v>
      </c>
      <c r="AE691" s="70" t="s">
        <v>123</v>
      </c>
      <c r="AF691" s="70" t="s">
        <v>123</v>
      </c>
    </row>
    <row r="692" spans="4:44" ht="24" customHeight="1" x14ac:dyDescent="0.2">
      <c r="E692" s="1" cm="1">
        <f t="array" ref="E692:X692">_xlfn.SEQUENCE(1,20)</f>
        <v>1</v>
      </c>
      <c r="F692" s="1">
        <v>2</v>
      </c>
      <c r="G692" s="1">
        <v>3</v>
      </c>
      <c r="H692" s="1">
        <v>4</v>
      </c>
      <c r="I692" s="1">
        <v>5</v>
      </c>
      <c r="J692" s="1">
        <v>6</v>
      </c>
      <c r="K692" s="1">
        <v>7</v>
      </c>
      <c r="L692" s="1">
        <v>8</v>
      </c>
      <c r="M692" s="1">
        <v>9</v>
      </c>
      <c r="N692" s="1">
        <v>10</v>
      </c>
      <c r="O692" s="1">
        <v>11</v>
      </c>
      <c r="P692" s="1">
        <v>12</v>
      </c>
      <c r="Q692" s="1">
        <v>13</v>
      </c>
      <c r="R692" s="1">
        <v>14</v>
      </c>
      <c r="S692" s="1">
        <v>15</v>
      </c>
      <c r="T692" s="1">
        <v>16</v>
      </c>
      <c r="U692" s="1">
        <v>17</v>
      </c>
      <c r="V692" s="1">
        <v>18</v>
      </c>
      <c r="W692" s="1">
        <v>19</v>
      </c>
      <c r="X692" s="1">
        <v>20</v>
      </c>
      <c r="AA692" t="s">
        <v>120</v>
      </c>
    </row>
    <row r="693" spans="4:44" ht="24" customHeight="1" x14ac:dyDescent="0.2">
      <c r="D693" t="s">
        <v>89</v>
      </c>
      <c r="E693" s="83" cm="1">
        <f t="array" aca="1" ref="E693:X700" ca="1">_xlfn.RANDARRAY(8,20,-1,1)</f>
        <v>0.68057929217640711</v>
      </c>
      <c r="F693" s="83">
        <f ca="1"/>
        <v>-0.17718493360597343</v>
      </c>
      <c r="G693" s="83">
        <f ca="1"/>
        <v>-0.66919413736869293</v>
      </c>
      <c r="H693" s="83">
        <f ca="1"/>
        <v>0.95490306154046922</v>
      </c>
      <c r="I693" s="83">
        <f ca="1"/>
        <v>-0.84880769592476812</v>
      </c>
      <c r="J693" s="83">
        <f ca="1"/>
        <v>-0.56563776450639369</v>
      </c>
      <c r="K693" s="83">
        <f ca="1"/>
        <v>-0.59006870112911614</v>
      </c>
      <c r="L693" s="83">
        <f ca="1"/>
        <v>0.41487205858317666</v>
      </c>
      <c r="M693" s="83">
        <f ca="1"/>
        <v>-4.0899433351202275E-2</v>
      </c>
      <c r="N693" s="83">
        <f ca="1"/>
        <v>0.15913820049317962</v>
      </c>
      <c r="O693" s="83">
        <f ca="1"/>
        <v>0.28962270682794111</v>
      </c>
      <c r="P693" s="83">
        <f ca="1"/>
        <v>0.55264832418598231</v>
      </c>
      <c r="Q693" s="83">
        <f ca="1"/>
        <v>0.65730294974017389</v>
      </c>
      <c r="R693" s="83">
        <f ca="1"/>
        <v>-0.77037382889510497</v>
      </c>
      <c r="S693" s="83">
        <f ca="1"/>
        <v>-0.40972565640203151</v>
      </c>
      <c r="T693" s="83">
        <f ca="1"/>
        <v>0.33347460436177978</v>
      </c>
      <c r="U693" s="83">
        <f ca="1"/>
        <v>0.73071179359316685</v>
      </c>
      <c r="V693" s="83">
        <f ca="1"/>
        <v>-0.16898137861591955</v>
      </c>
      <c r="W693" s="83">
        <f ca="1"/>
        <v>-0.92890018678296671</v>
      </c>
      <c r="X693" s="83">
        <f ca="1"/>
        <v>0.46432405084600559</v>
      </c>
      <c r="Y693" s="70" t="s">
        <v>3</v>
      </c>
      <c r="AA693" s="38" cm="1">
        <f t="array" aca="1" ref="AA693:AF700" ca="1">_xlfn.CHOOSECOLS(_xlfn.ANCHORARRAY(E693),AA690:AF690)</f>
        <v>0.95490306154046922</v>
      </c>
      <c r="AB693" s="38">
        <f ca="1"/>
        <v>-0.17718493360597343</v>
      </c>
      <c r="AC693" s="38">
        <f ca="1"/>
        <v>0.95490306154046922</v>
      </c>
      <c r="AD693" s="38">
        <f ca="1"/>
        <v>0.68057929217640711</v>
      </c>
      <c r="AE693" s="38">
        <f ca="1"/>
        <v>-0.84880769592476812</v>
      </c>
      <c r="AF693" s="38">
        <f ca="1"/>
        <v>-0.56563776450639369</v>
      </c>
      <c r="AJ693" s="1" t="s">
        <v>88</v>
      </c>
      <c r="AK693" s="70" t="s">
        <v>3</v>
      </c>
      <c r="AM693" s="38" cm="1">
        <f t="array" aca="1" ref="AM693:AR700" ca="1">_xlfn.ANCHORARRAY(AA693)+_xlfn.ANCHORARRAY(AM680)</f>
        <v>0.95490306154046922</v>
      </c>
      <c r="AN693" s="38">
        <f ca="1"/>
        <v>1.8251882992688011</v>
      </c>
      <c r="AO693" s="38">
        <f ca="1"/>
        <v>0.95490306154046922</v>
      </c>
      <c r="AP693" s="38">
        <f ca="1"/>
        <v>0.68057929217640711</v>
      </c>
      <c r="AQ693" s="38">
        <f ca="1"/>
        <v>7.2109115238177415</v>
      </c>
      <c r="AR693" s="38">
        <f ca="1"/>
        <v>3.4790276289326156</v>
      </c>
    </row>
    <row r="694" spans="4:44" ht="24" customHeight="1" x14ac:dyDescent="0.2">
      <c r="E694" s="83">
        <f ca="1"/>
        <v>0.16066823960429244</v>
      </c>
      <c r="F694" s="83">
        <f ca="1"/>
        <v>-7.6282690941207987E-2</v>
      </c>
      <c r="G694" s="83">
        <f ca="1"/>
        <v>0.40091551753868826</v>
      </c>
      <c r="H694" s="83">
        <f ca="1"/>
        <v>0.30596252016464676</v>
      </c>
      <c r="I694" s="83">
        <f ca="1"/>
        <v>-8.2089816237655322E-2</v>
      </c>
      <c r="J694" s="83">
        <f ca="1"/>
        <v>-0.76281903479123603</v>
      </c>
      <c r="K694" s="83">
        <f ca="1"/>
        <v>0.10356232018234124</v>
      </c>
      <c r="L694" s="83">
        <f ca="1"/>
        <v>-0.96332964685122846</v>
      </c>
      <c r="M694" s="83">
        <f ca="1"/>
        <v>-0.9855208758089764</v>
      </c>
      <c r="N694" s="83">
        <f ca="1"/>
        <v>-0.44493596342114783</v>
      </c>
      <c r="O694" s="83">
        <f ca="1"/>
        <v>0.85355431007519944</v>
      </c>
      <c r="P694" s="83">
        <f ca="1"/>
        <v>0.28785259063346214</v>
      </c>
      <c r="Q694" s="83">
        <f ca="1"/>
        <v>0.22867307397743342</v>
      </c>
      <c r="R694" s="83">
        <f ca="1"/>
        <v>0.52050794890287633</v>
      </c>
      <c r="S694" s="83">
        <f ca="1"/>
        <v>0.52660486979097199</v>
      </c>
      <c r="T694" s="83">
        <f ca="1"/>
        <v>0.92819898854107086</v>
      </c>
      <c r="U694" s="83">
        <f ca="1"/>
        <v>-0.78531380461414102</v>
      </c>
      <c r="V694" s="83">
        <f ca="1"/>
        <v>-0.93166742203042574</v>
      </c>
      <c r="W694" s="83">
        <f ca="1"/>
        <v>5.7469226319131872E-2</v>
      </c>
      <c r="X694" s="83">
        <f ca="1"/>
        <v>-0.72209148413844626</v>
      </c>
      <c r="Y694" s="70" t="s">
        <v>3</v>
      </c>
      <c r="AA694" s="39">
        <f ca="1"/>
        <v>0.30596252016464676</v>
      </c>
      <c r="AB694" s="39">
        <f ca="1"/>
        <v>-7.6282690941207987E-2</v>
      </c>
      <c r="AC694" s="39">
        <f ca="1"/>
        <v>0.30596252016464676</v>
      </c>
      <c r="AD694" s="39">
        <f ca="1"/>
        <v>0.16066823960429244</v>
      </c>
      <c r="AE694" s="39">
        <f ca="1"/>
        <v>-8.2089816237655322E-2</v>
      </c>
      <c r="AF694" s="39">
        <f ca="1"/>
        <v>-0.76281903479123603</v>
      </c>
      <c r="AJ694" s="1" t="s">
        <v>88</v>
      </c>
      <c r="AK694" s="70" t="s">
        <v>3</v>
      </c>
      <c r="AM694" s="39">
        <f ca="1"/>
        <v>1.3152999909123313</v>
      </c>
      <c r="AN694" s="39">
        <f ca="1"/>
        <v>1.9366300977933861</v>
      </c>
      <c r="AO694" s="39">
        <f ca="1"/>
        <v>1.3178319943769798</v>
      </c>
      <c r="AP694" s="39">
        <f ca="1"/>
        <v>1.1707280070817094</v>
      </c>
      <c r="AQ694" s="39">
        <f ca="1"/>
        <v>2.9546675662604667</v>
      </c>
      <c r="AR694" s="39">
        <f ca="1"/>
        <v>6.2563337253083979</v>
      </c>
    </row>
    <row r="695" spans="4:44" ht="24" customHeight="1" x14ac:dyDescent="0.2">
      <c r="E695" s="83">
        <f ca="1"/>
        <v>-0.7947969261931751</v>
      </c>
      <c r="F695" s="83">
        <f ca="1"/>
        <v>0.75743413925519465</v>
      </c>
      <c r="G695" s="83">
        <f ca="1"/>
        <v>-0.50280470125051768</v>
      </c>
      <c r="H695" s="83">
        <f ca="1"/>
        <v>0.8984792017432417</v>
      </c>
      <c r="I695" s="83">
        <f ca="1"/>
        <v>0.11721875731452136</v>
      </c>
      <c r="J695" s="83">
        <f ca="1"/>
        <v>-0.86290896197609168</v>
      </c>
      <c r="K695" s="83">
        <f ca="1"/>
        <v>-0.73134222233941615</v>
      </c>
      <c r="L695" s="83">
        <f ca="1"/>
        <v>0.76826540690132972</v>
      </c>
      <c r="M695" s="83">
        <f ca="1"/>
        <v>-0.85395917524767562</v>
      </c>
      <c r="N695" s="83">
        <f ca="1"/>
        <v>-0.62705944494295229</v>
      </c>
      <c r="O695" s="83">
        <f ca="1"/>
        <v>-0.97298724861785257</v>
      </c>
      <c r="P695" s="83">
        <f ca="1"/>
        <v>0.45462545992172765</v>
      </c>
      <c r="Q695" s="83">
        <f ca="1"/>
        <v>-0.60592543545838251</v>
      </c>
      <c r="R695" s="83">
        <f ca="1"/>
        <v>5.7562269988961079E-2</v>
      </c>
      <c r="S695" s="83">
        <f ca="1"/>
        <v>0.17142451130954584</v>
      </c>
      <c r="T695" s="83">
        <f ca="1"/>
        <v>-0.1720130152855126</v>
      </c>
      <c r="U695" s="83">
        <f ca="1"/>
        <v>-0.37219890517329146</v>
      </c>
      <c r="V695" s="83">
        <f ca="1"/>
        <v>0.74364793967894549</v>
      </c>
      <c r="W695" s="83">
        <f ca="1"/>
        <v>0.89097130216808584</v>
      </c>
      <c r="X695" s="83">
        <f ca="1"/>
        <v>-0.43966908961845075</v>
      </c>
      <c r="Y695" s="70" t="s">
        <v>3</v>
      </c>
      <c r="AA695" s="39">
        <f ca="1"/>
        <v>0.8984792017432417</v>
      </c>
      <c r="AB695" s="39">
        <f ca="1"/>
        <v>0.75743413925519465</v>
      </c>
      <c r="AC695" s="39">
        <f ca="1"/>
        <v>0.8984792017432417</v>
      </c>
      <c r="AD695" s="39">
        <f ca="1"/>
        <v>-0.7947969261931751</v>
      </c>
      <c r="AE695" s="39">
        <f ca="1"/>
        <v>0.11721875731452136</v>
      </c>
      <c r="AF695" s="39">
        <f ca="1"/>
        <v>-0.86290896197609168</v>
      </c>
      <c r="AJ695" s="1" t="s">
        <v>88</v>
      </c>
      <c r="AK695" s="70" t="s">
        <v>3</v>
      </c>
      <c r="AM695" s="39">
        <f ca="1"/>
        <v>2.9183676505775655</v>
      </c>
      <c r="AN695" s="39">
        <f ca="1"/>
        <v>8.8547072529286908</v>
      </c>
      <c r="AO695" s="39">
        <f ca="1"/>
        <v>2.9111062305603794</v>
      </c>
      <c r="AP695" s="39">
        <f ca="1"/>
        <v>0.21507980150634221</v>
      </c>
      <c r="AQ695" s="39">
        <f ca="1"/>
        <v>0.11721875731452136</v>
      </c>
      <c r="AR695" s="39">
        <f ca="1"/>
        <v>2.1651392188847534</v>
      </c>
    </row>
    <row r="696" spans="4:44" ht="24" customHeight="1" x14ac:dyDescent="0.2">
      <c r="E696" s="83">
        <f ca="1"/>
        <v>-0.51853033267566584</v>
      </c>
      <c r="F696" s="83">
        <f ca="1"/>
        <v>0.17016888179656608</v>
      </c>
      <c r="G696" s="83">
        <f ca="1"/>
        <v>0.54602872910953537</v>
      </c>
      <c r="H696" s="83">
        <f ca="1"/>
        <v>0.24473364466922654</v>
      </c>
      <c r="I696" s="83">
        <f ca="1"/>
        <v>-9.6032492765628863E-2</v>
      </c>
      <c r="J696" s="83">
        <f ca="1"/>
        <v>-0.530604841349958</v>
      </c>
      <c r="K696" s="83">
        <f ca="1"/>
        <v>-0.27155475954450758</v>
      </c>
      <c r="L696" s="83">
        <f ca="1"/>
        <v>-0.64019081313919579</v>
      </c>
      <c r="M696" s="83">
        <f ca="1"/>
        <v>-0.15378165846281044</v>
      </c>
      <c r="N696" s="83">
        <f ca="1"/>
        <v>-0.16358507094035146</v>
      </c>
      <c r="O696" s="83">
        <f ca="1"/>
        <v>0.16644402886638043</v>
      </c>
      <c r="P696" s="83">
        <f ca="1"/>
        <v>0.54327959725140551</v>
      </c>
      <c r="Q696" s="83">
        <f ca="1"/>
        <v>-0.29778575172859822</v>
      </c>
      <c r="R696" s="83">
        <f ca="1"/>
        <v>-5.6233290086059151E-2</v>
      </c>
      <c r="S696" s="83">
        <f ca="1"/>
        <v>-0.74842989137544302</v>
      </c>
      <c r="T696" s="83">
        <f ca="1"/>
        <v>-0.68173267237908108</v>
      </c>
      <c r="U696" s="83">
        <f ca="1"/>
        <v>0.39008600749770239</v>
      </c>
      <c r="V696" s="83">
        <f ca="1"/>
        <v>-0.45103764297500804</v>
      </c>
      <c r="W696" s="83">
        <f ca="1"/>
        <v>0.53789332675639456</v>
      </c>
      <c r="X696" s="83">
        <f ca="1"/>
        <v>-0.97245709343147468</v>
      </c>
      <c r="Y696" s="70" t="s">
        <v>3</v>
      </c>
      <c r="AA696" s="39">
        <f ca="1"/>
        <v>0.24473364466922654</v>
      </c>
      <c r="AB696" s="39">
        <f ca="1"/>
        <v>0.17016888179656608</v>
      </c>
      <c r="AC696" s="39">
        <f ca="1"/>
        <v>0.24473364466922654</v>
      </c>
      <c r="AD696" s="39">
        <f ca="1"/>
        <v>-0.51853033267566584</v>
      </c>
      <c r="AE696" s="39">
        <f ca="1"/>
        <v>-9.6032492765628863E-2</v>
      </c>
      <c r="AF696" s="39">
        <f ca="1"/>
        <v>-0.530604841349958</v>
      </c>
      <c r="AJ696" s="1" t="s">
        <v>88</v>
      </c>
      <c r="AK696" s="70" t="s">
        <v>3</v>
      </c>
      <c r="AM696" s="39">
        <f ca="1"/>
        <v>3.2573345947850685</v>
      </c>
      <c r="AN696" s="39">
        <f ca="1"/>
        <v>8.2742445023862867</v>
      </c>
      <c r="AO696" s="39">
        <f ca="1"/>
        <v>3.2815742250985829</v>
      </c>
      <c r="AP696" s="39">
        <f ca="1"/>
        <v>7.5968361809724074</v>
      </c>
      <c r="AQ696" s="39">
        <f ca="1"/>
        <v>0.90619511912632356</v>
      </c>
      <c r="AR696" s="39">
        <f ca="1"/>
        <v>8.593243107347174</v>
      </c>
    </row>
    <row r="697" spans="4:44" ht="24" customHeight="1" x14ac:dyDescent="0.2">
      <c r="E697" s="83">
        <f ca="1"/>
        <v>0.90201075031980893</v>
      </c>
      <c r="F697" s="83">
        <f ca="1"/>
        <v>0.34253668785760283</v>
      </c>
      <c r="G697" s="83">
        <f ca="1"/>
        <v>8.2904785741987785E-2</v>
      </c>
      <c r="H697" s="83">
        <f ca="1"/>
        <v>-0.88728496566179249</v>
      </c>
      <c r="I697" s="83">
        <f ca="1"/>
        <v>-0.73814367567190087</v>
      </c>
      <c r="J697" s="83">
        <f ca="1"/>
        <v>-8.6493019958336026E-2</v>
      </c>
      <c r="K697" s="83">
        <f ca="1"/>
        <v>-0.28514736879968106</v>
      </c>
      <c r="L697" s="83">
        <f ca="1"/>
        <v>0.41834049612003144</v>
      </c>
      <c r="M697" s="83">
        <f ca="1"/>
        <v>-0.29049559415311066</v>
      </c>
      <c r="N697" s="83">
        <f ca="1"/>
        <v>-0.54029217416962894</v>
      </c>
      <c r="O697" s="83">
        <f ca="1"/>
        <v>0.2599472017610498</v>
      </c>
      <c r="P697" s="83">
        <f ca="1"/>
        <v>-0.85463562113263714</v>
      </c>
      <c r="Q697" s="83">
        <f ca="1"/>
        <v>0.26415985035869149</v>
      </c>
      <c r="R697" s="83">
        <f ca="1"/>
        <v>-0.12518046620982592</v>
      </c>
      <c r="S697" s="83">
        <f ca="1"/>
        <v>-0.96572460787903247</v>
      </c>
      <c r="T697" s="83">
        <f ca="1"/>
        <v>0.95233642167671273</v>
      </c>
      <c r="U697" s="83">
        <f ca="1"/>
        <v>0.68099456307171291</v>
      </c>
      <c r="V697" s="83">
        <f ca="1"/>
        <v>-0.98164381746470353</v>
      </c>
      <c r="W697" s="83">
        <f ca="1"/>
        <v>3.9346617438009268E-2</v>
      </c>
      <c r="X697" s="83">
        <f ca="1"/>
        <v>0.1567776592262311</v>
      </c>
      <c r="Y697" s="70" t="s">
        <v>3</v>
      </c>
      <c r="AA697" s="39">
        <f ca="1"/>
        <v>-0.88728496566179249</v>
      </c>
      <c r="AB697" s="39">
        <f ca="1"/>
        <v>0.34253668785760283</v>
      </c>
      <c r="AC697" s="39">
        <f ca="1"/>
        <v>-0.88728496566179249</v>
      </c>
      <c r="AD697" s="39">
        <f ca="1"/>
        <v>0.90201075031980893</v>
      </c>
      <c r="AE697" s="39">
        <f ca="1"/>
        <v>-0.73814367567190087</v>
      </c>
      <c r="AF697" s="39">
        <f ca="1"/>
        <v>-8.6493019958336026E-2</v>
      </c>
      <c r="AJ697" s="1" t="s">
        <v>88</v>
      </c>
      <c r="AK697" s="70" t="s">
        <v>3</v>
      </c>
      <c r="AM697" s="39">
        <f ca="1"/>
        <v>0.11917416862462371</v>
      </c>
      <c r="AN697" s="39">
        <f ca="1"/>
        <v>8.404378237623229</v>
      </c>
      <c r="AO697" s="39">
        <f ca="1"/>
        <v>0.12302100858122178</v>
      </c>
      <c r="AP697" s="39">
        <f ca="1"/>
        <v>8.9665852421615728</v>
      </c>
      <c r="AQ697" s="39">
        <f ca="1"/>
        <v>6.3923272697341567</v>
      </c>
      <c r="AR697" s="39">
        <f ca="1"/>
        <v>-8.6493019958336026E-2</v>
      </c>
    </row>
    <row r="698" spans="4:44" ht="24" customHeight="1" x14ac:dyDescent="0.2">
      <c r="E698" s="83">
        <f ca="1"/>
        <v>-0.69166688187776537</v>
      </c>
      <c r="F698" s="83">
        <f ca="1"/>
        <v>0.67421247302635501</v>
      </c>
      <c r="G698" s="83">
        <f ca="1"/>
        <v>-0.27343768596088025</v>
      </c>
      <c r="H698" s="83">
        <f ca="1"/>
        <v>0.59803250077205217</v>
      </c>
      <c r="I698" s="83">
        <f ca="1"/>
        <v>1.0293700196539746E-4</v>
      </c>
      <c r="J698" s="83">
        <f ca="1"/>
        <v>0.31771553160166754</v>
      </c>
      <c r="K698" s="83">
        <f ca="1"/>
        <v>0.80206183658651087</v>
      </c>
      <c r="L698" s="83">
        <f ca="1"/>
        <v>-8.5436798701176819E-2</v>
      </c>
      <c r="M698" s="83">
        <f ca="1"/>
        <v>-0.69371109071424808</v>
      </c>
      <c r="N698" s="83">
        <f ca="1"/>
        <v>0.31061999804267826</v>
      </c>
      <c r="O698" s="83">
        <f ca="1"/>
        <v>0.83847811651751791</v>
      </c>
      <c r="P698" s="83">
        <f ca="1"/>
        <v>-0.40754310545436345</v>
      </c>
      <c r="Q698" s="83">
        <f ca="1"/>
        <v>8.3849209612637754E-2</v>
      </c>
      <c r="R698" s="83">
        <f ca="1"/>
        <v>-0.88722082747449638</v>
      </c>
      <c r="S698" s="83">
        <f ca="1"/>
        <v>0.94640512100870988</v>
      </c>
      <c r="T698" s="83">
        <f ca="1"/>
        <v>0.83895428645994796</v>
      </c>
      <c r="U698" s="83">
        <f ca="1"/>
        <v>0.14698543395807495</v>
      </c>
      <c r="V698" s="83">
        <f ca="1"/>
        <v>0.48727062488937634</v>
      </c>
      <c r="W698" s="83">
        <f ca="1"/>
        <v>0.47151271510434456</v>
      </c>
      <c r="X698" s="83">
        <f ca="1"/>
        <v>-0.67007563465816267</v>
      </c>
      <c r="Y698" s="70" t="s">
        <v>3</v>
      </c>
      <c r="AA698" s="39">
        <f ca="1"/>
        <v>0.59803250077205217</v>
      </c>
      <c r="AB698" s="39">
        <f ca="1"/>
        <v>0.67421247302635501</v>
      </c>
      <c r="AC698" s="39">
        <f ca="1"/>
        <v>0.59803250077205217</v>
      </c>
      <c r="AD698" s="39">
        <f ca="1"/>
        <v>-0.69166688187776537</v>
      </c>
      <c r="AE698" s="39">
        <f ca="1"/>
        <v>1.0293700196539746E-4</v>
      </c>
      <c r="AF698" s="39">
        <f ca="1"/>
        <v>0.31771553160166754</v>
      </c>
      <c r="AJ698" s="1" t="s">
        <v>88</v>
      </c>
      <c r="AK698" s="70" t="s">
        <v>3</v>
      </c>
      <c r="AM698" s="39">
        <f ca="1"/>
        <v>3.6129361069212003</v>
      </c>
      <c r="AN698" s="39">
        <f ca="1"/>
        <v>9.7333803697158388</v>
      </c>
      <c r="AO698" s="39">
        <f ca="1"/>
        <v>3.610536858882464</v>
      </c>
      <c r="AP698" s="39">
        <f ca="1"/>
        <v>8.403134727759495</v>
      </c>
      <c r="AQ698" s="39">
        <f ca="1"/>
        <v>4.0266580145901543</v>
      </c>
      <c r="AR698" s="39">
        <f ca="1"/>
        <v>3.3268244218765961</v>
      </c>
    </row>
    <row r="699" spans="4:44" ht="24" customHeight="1" x14ac:dyDescent="0.2">
      <c r="E699" s="83">
        <f ca="1"/>
        <v>0.79646591438000236</v>
      </c>
      <c r="F699" s="83">
        <f ca="1"/>
        <v>-0.38698484226571717</v>
      </c>
      <c r="G699" s="83">
        <f ca="1"/>
        <v>-9.4474644375006855E-2</v>
      </c>
      <c r="H699" s="83">
        <f ca="1"/>
        <v>0.42203798262587933</v>
      </c>
      <c r="I699" s="83">
        <f ca="1"/>
        <v>0.30540513182336948</v>
      </c>
      <c r="J699" s="83">
        <f ca="1"/>
        <v>0.259913229932899</v>
      </c>
      <c r="K699" s="83">
        <f ca="1"/>
        <v>-0.77109182856439817</v>
      </c>
      <c r="L699" s="83">
        <f ca="1"/>
        <v>0.11566885664408311</v>
      </c>
      <c r="M699" s="83">
        <f ca="1"/>
        <v>-0.1369050053924783</v>
      </c>
      <c r="N699" s="83">
        <f ca="1"/>
        <v>-0.42015991165232514</v>
      </c>
      <c r="O699" s="83">
        <f ca="1"/>
        <v>-0.56700295525869304</v>
      </c>
      <c r="P699" s="83">
        <f ca="1"/>
        <v>-0.53693105325786239</v>
      </c>
      <c r="Q699" s="83">
        <f ca="1"/>
        <v>0.34223942626709714</v>
      </c>
      <c r="R699" s="83">
        <f ca="1"/>
        <v>-0.47032447962137769</v>
      </c>
      <c r="S699" s="83">
        <f ca="1"/>
        <v>-6.2980408857197911E-2</v>
      </c>
      <c r="T699" s="83">
        <f ca="1"/>
        <v>0.3543125711827364</v>
      </c>
      <c r="U699" s="83">
        <f ca="1"/>
        <v>0.31839809883052239</v>
      </c>
      <c r="V699" s="83">
        <f ca="1"/>
        <v>-0.66728829698560777</v>
      </c>
      <c r="W699" s="83">
        <f ca="1"/>
        <v>0.9992040077859119</v>
      </c>
      <c r="X699" s="83">
        <f ca="1"/>
        <v>-0.9225301576194096</v>
      </c>
      <c r="Y699" s="70" t="s">
        <v>3</v>
      </c>
      <c r="AA699" s="39">
        <f ca="1"/>
        <v>0.42203798262587933</v>
      </c>
      <c r="AB699" s="39">
        <f ca="1"/>
        <v>-0.38698484226571717</v>
      </c>
      <c r="AC699" s="39">
        <f ca="1"/>
        <v>0.42203798262587933</v>
      </c>
      <c r="AD699" s="39">
        <f ca="1"/>
        <v>0.79646591438000236</v>
      </c>
      <c r="AE699" s="39">
        <f ca="1"/>
        <v>0.30540513182336948</v>
      </c>
      <c r="AF699" s="39">
        <f ca="1"/>
        <v>0.259913229932899</v>
      </c>
      <c r="AJ699" s="1" t="s">
        <v>88</v>
      </c>
      <c r="AK699" s="70" t="s">
        <v>3</v>
      </c>
      <c r="AM699" s="39">
        <f ca="1"/>
        <v>0.42203798262587933</v>
      </c>
      <c r="AN699" s="39">
        <f ca="1"/>
        <v>1.6457357785250011</v>
      </c>
      <c r="AO699" s="39">
        <f ca="1"/>
        <v>0.42203798262587933</v>
      </c>
      <c r="AP699" s="39">
        <f ca="1"/>
        <v>3.8412712642593654</v>
      </c>
      <c r="AQ699" s="39">
        <f ca="1"/>
        <v>6.3165296802383093</v>
      </c>
      <c r="AR699" s="39">
        <f ca="1"/>
        <v>2.2863785152057106</v>
      </c>
    </row>
    <row r="700" spans="4:44" ht="24" customHeight="1" x14ac:dyDescent="0.2">
      <c r="E700" s="83">
        <f ca="1"/>
        <v>-0.62161270341662478</v>
      </c>
      <c r="F700" s="83">
        <f ca="1"/>
        <v>7.8043294544120512E-2</v>
      </c>
      <c r="G700" s="83">
        <f ca="1"/>
        <v>-0.88198494352940848</v>
      </c>
      <c r="H700" s="83">
        <f ca="1"/>
        <v>0.22268109882081522</v>
      </c>
      <c r="I700" s="83">
        <f ca="1"/>
        <v>0.70773216137874906</v>
      </c>
      <c r="J700" s="83">
        <f ca="1"/>
        <v>-0.24017490321610135</v>
      </c>
      <c r="K700" s="83">
        <f ca="1"/>
        <v>-0.32319280530166328</v>
      </c>
      <c r="L700" s="83">
        <f ca="1"/>
        <v>-0.44129640863331154</v>
      </c>
      <c r="M700" s="83">
        <f ca="1"/>
        <v>0.14574948740844018</v>
      </c>
      <c r="N700" s="83">
        <f ca="1"/>
        <v>0.19468962649257326</v>
      </c>
      <c r="O700" s="83">
        <f ca="1"/>
        <v>0.78072528734275237</v>
      </c>
      <c r="P700" s="83">
        <f ca="1"/>
        <v>-0.25059004563387011</v>
      </c>
      <c r="Q700" s="83">
        <f ca="1"/>
        <v>-0.60755263385677538</v>
      </c>
      <c r="R700" s="83">
        <f ca="1"/>
        <v>-0.74729978554035736</v>
      </c>
      <c r="S700" s="83">
        <f ca="1"/>
        <v>0.46775866908900032</v>
      </c>
      <c r="T700" s="83">
        <f ca="1"/>
        <v>0.57290760848253597</v>
      </c>
      <c r="U700" s="83">
        <f ca="1"/>
        <v>0.48517489700676264</v>
      </c>
      <c r="V700" s="83">
        <f ca="1"/>
        <v>8.7121454815942245E-2</v>
      </c>
      <c r="W700" s="83">
        <f ca="1"/>
        <v>0.74187050765068929</v>
      </c>
      <c r="X700" s="83">
        <f ca="1"/>
        <v>-0.39027890138655486</v>
      </c>
      <c r="Y700" s="70" t="s">
        <v>3</v>
      </c>
      <c r="AA700" s="40">
        <f ca="1"/>
        <v>0.22268109882081522</v>
      </c>
      <c r="AB700" s="40">
        <f ca="1"/>
        <v>7.8043294544120512E-2</v>
      </c>
      <c r="AC700" s="40">
        <f ca="1"/>
        <v>0.22268109882081522</v>
      </c>
      <c r="AD700" s="40">
        <f ca="1"/>
        <v>-0.62161270341662478</v>
      </c>
      <c r="AE700" s="40">
        <f ca="1"/>
        <v>0.70773216137874906</v>
      </c>
      <c r="AF700" s="40">
        <f ca="1"/>
        <v>-0.24017490321610135</v>
      </c>
      <c r="AJ700" s="1" t="s">
        <v>88</v>
      </c>
      <c r="AK700" s="70" t="s">
        <v>3</v>
      </c>
      <c r="AM700" s="40">
        <f ca="1"/>
        <v>2.2471981450673151</v>
      </c>
      <c r="AN700" s="40">
        <f ca="1"/>
        <v>7.8043294544120512E-2</v>
      </c>
      <c r="AO700" s="40">
        <f ca="1"/>
        <v>2.2377466442647318</v>
      </c>
      <c r="AP700" s="40">
        <f ca="1"/>
        <v>4.4204388492170938</v>
      </c>
      <c r="AQ700" s="40">
        <f ca="1"/>
        <v>3.7526641360575899</v>
      </c>
      <c r="AR700" s="40">
        <f ca="1"/>
        <v>4.8091205796213936</v>
      </c>
    </row>
    <row r="701" spans="4:44" ht="24" customHeight="1" x14ac:dyDescent="0.2">
      <c r="AA701" s="70"/>
      <c r="AB701" s="70"/>
      <c r="AC701" s="70"/>
      <c r="AD701" s="70"/>
      <c r="AE701" s="70"/>
      <c r="AF701" s="70"/>
      <c r="AM701" s="70" t="s">
        <v>0</v>
      </c>
      <c r="AN701" s="70" t="s">
        <v>0</v>
      </c>
      <c r="AO701" s="70" t="s">
        <v>0</v>
      </c>
      <c r="AP701" s="70" t="s">
        <v>0</v>
      </c>
      <c r="AQ701" s="70" t="s">
        <v>0</v>
      </c>
      <c r="AR701" s="70" t="s">
        <v>0</v>
      </c>
    </row>
    <row r="704" spans="4:44" ht="24" customHeight="1" x14ac:dyDescent="0.2">
      <c r="AA704" s="38" cm="1">
        <f t="array" aca="1" ref="AA704:AF711" ca="1">_xlfn.ANCHORARRAY(AM693)</f>
        <v>0.95490306154046922</v>
      </c>
      <c r="AB704" s="38">
        <f ca="1"/>
        <v>1.8251882992688011</v>
      </c>
      <c r="AC704" s="38">
        <f ca="1"/>
        <v>0.95490306154046922</v>
      </c>
      <c r="AD704" s="38">
        <f ca="1"/>
        <v>0.68057929217640711</v>
      </c>
      <c r="AE704" s="38">
        <f ca="1"/>
        <v>7.2109115238177415</v>
      </c>
      <c r="AF704" s="38">
        <f ca="1"/>
        <v>3.4790276289326156</v>
      </c>
    </row>
    <row r="705" spans="1:44" ht="24" customHeight="1" x14ac:dyDescent="0.2">
      <c r="AA705" s="39">
        <f ca="1"/>
        <v>1.3152999909123313</v>
      </c>
      <c r="AB705" s="39">
        <f ca="1"/>
        <v>1.9366300977933861</v>
      </c>
      <c r="AC705" s="39">
        <f ca="1"/>
        <v>1.3178319943769798</v>
      </c>
      <c r="AD705" s="39">
        <f ca="1"/>
        <v>1.1707280070817094</v>
      </c>
      <c r="AE705" s="39">
        <f ca="1"/>
        <v>2.9546675662604667</v>
      </c>
      <c r="AF705" s="39">
        <f ca="1"/>
        <v>6.2563337253083979</v>
      </c>
    </row>
    <row r="706" spans="1:44" ht="24" customHeight="1" x14ac:dyDescent="0.2">
      <c r="AA706" s="39">
        <f ca="1"/>
        <v>2.9183676505775655</v>
      </c>
      <c r="AB706" s="39">
        <f ca="1"/>
        <v>8.8547072529286908</v>
      </c>
      <c r="AC706" s="39">
        <f ca="1"/>
        <v>2.9111062305603794</v>
      </c>
      <c r="AD706" s="39">
        <f ca="1"/>
        <v>0.21507980150634221</v>
      </c>
      <c r="AE706" s="39">
        <f ca="1"/>
        <v>0.11721875731452136</v>
      </c>
      <c r="AF706" s="39">
        <f ca="1"/>
        <v>2.1651392188847534</v>
      </c>
    </row>
    <row r="707" spans="1:44" ht="24" customHeight="1" x14ac:dyDescent="0.2">
      <c r="A707" s="13"/>
      <c r="AA707" s="39">
        <f ca="1"/>
        <v>3.2573345947850685</v>
      </c>
      <c r="AB707" s="39">
        <f ca="1"/>
        <v>8.2742445023862867</v>
      </c>
      <c r="AC707" s="39">
        <f ca="1"/>
        <v>3.2815742250985829</v>
      </c>
      <c r="AD707" s="39">
        <f ca="1"/>
        <v>7.5968361809724074</v>
      </c>
      <c r="AE707" s="39">
        <f ca="1"/>
        <v>0.90619511912632356</v>
      </c>
      <c r="AF707" s="39">
        <f ca="1"/>
        <v>8.593243107347174</v>
      </c>
    </row>
    <row r="708" spans="1:44" ht="24" customHeight="1" x14ac:dyDescent="0.2">
      <c r="A708" s="13"/>
      <c r="AA708" s="39">
        <f ca="1"/>
        <v>0.11917416862462371</v>
      </c>
      <c r="AB708" s="39">
        <f ca="1"/>
        <v>8.404378237623229</v>
      </c>
      <c r="AC708" s="39">
        <f ca="1"/>
        <v>0.12302100858122178</v>
      </c>
      <c r="AD708" s="39">
        <f ca="1"/>
        <v>8.9665852421615728</v>
      </c>
      <c r="AE708" s="39">
        <f ca="1"/>
        <v>6.3923272697341567</v>
      </c>
      <c r="AF708" s="39">
        <f ca="1"/>
        <v>-8.6493019958336026E-2</v>
      </c>
    </row>
    <row r="709" spans="1:44" ht="24" customHeight="1" x14ac:dyDescent="0.2">
      <c r="A709" s="13"/>
      <c r="AA709" s="39">
        <f ca="1"/>
        <v>3.6129361069212003</v>
      </c>
      <c r="AB709" s="39">
        <f ca="1"/>
        <v>9.7333803697158388</v>
      </c>
      <c r="AC709" s="39">
        <f ca="1"/>
        <v>3.610536858882464</v>
      </c>
      <c r="AD709" s="39">
        <f ca="1"/>
        <v>8.403134727759495</v>
      </c>
      <c r="AE709" s="39">
        <f ca="1"/>
        <v>4.0266580145901543</v>
      </c>
      <c r="AF709" s="39">
        <f ca="1"/>
        <v>3.3268244218765961</v>
      </c>
    </row>
    <row r="710" spans="1:44" ht="24" customHeight="1" x14ac:dyDescent="0.2">
      <c r="A710" s="13"/>
      <c r="AA710" s="39">
        <f ca="1"/>
        <v>0.42203798262587933</v>
      </c>
      <c r="AB710" s="39">
        <f ca="1"/>
        <v>1.6457357785250011</v>
      </c>
      <c r="AC710" s="39">
        <f ca="1"/>
        <v>0.42203798262587933</v>
      </c>
      <c r="AD710" s="39">
        <f ca="1"/>
        <v>3.8412712642593654</v>
      </c>
      <c r="AE710" s="39">
        <f ca="1"/>
        <v>6.3165296802383093</v>
      </c>
      <c r="AF710" s="39">
        <f ca="1"/>
        <v>2.2863785152057106</v>
      </c>
    </row>
    <row r="711" spans="1:44" ht="24" customHeight="1" x14ac:dyDescent="0.2">
      <c r="A711" s="13"/>
      <c r="AA711" s="40">
        <f ca="1"/>
        <v>2.2471981450673151</v>
      </c>
      <c r="AB711" s="40">
        <f ca="1"/>
        <v>7.8043294544120512E-2</v>
      </c>
      <c r="AC711" s="40">
        <f ca="1"/>
        <v>2.2377466442647318</v>
      </c>
      <c r="AD711" s="40">
        <f ca="1"/>
        <v>4.4204388492170938</v>
      </c>
      <c r="AE711" s="40">
        <f ca="1"/>
        <v>3.7526641360575899</v>
      </c>
      <c r="AF711" s="40">
        <f ca="1"/>
        <v>4.8091205796213936</v>
      </c>
    </row>
    <row r="712" spans="1:44" ht="24" customHeight="1" thickBot="1" x14ac:dyDescent="0.25">
      <c r="A712" s="13"/>
      <c r="AA712" s="70" t="s">
        <v>0</v>
      </c>
      <c r="AB712" s="70" t="s">
        <v>0</v>
      </c>
      <c r="AC712" s="70" t="s">
        <v>0</v>
      </c>
      <c r="AD712" s="70" t="s">
        <v>0</v>
      </c>
      <c r="AE712" s="70" t="s">
        <v>0</v>
      </c>
      <c r="AF712" s="70" t="s">
        <v>0</v>
      </c>
    </row>
    <row r="713" spans="1:44" ht="24" customHeight="1" thickBot="1" x14ac:dyDescent="0.25">
      <c r="A713" s="13"/>
      <c r="W713" s="83"/>
      <c r="X713" s="83" t="s">
        <v>124</v>
      </c>
      <c r="Y713" s="83"/>
      <c r="Z713" s="70" t="s">
        <v>3</v>
      </c>
      <c r="AA713" s="117" t="s">
        <v>121</v>
      </c>
      <c r="AB713" s="118"/>
      <c r="AC713" s="118"/>
      <c r="AD713" s="118"/>
      <c r="AE713" s="118"/>
      <c r="AF713" s="119"/>
    </row>
    <row r="714" spans="1:44" ht="24" customHeight="1" x14ac:dyDescent="0.2">
      <c r="A714" s="13"/>
      <c r="AA714" s="70" t="s">
        <v>0</v>
      </c>
      <c r="AB714" s="70" t="s">
        <v>0</v>
      </c>
      <c r="AC714" s="70" t="s">
        <v>0</v>
      </c>
      <c r="AD714" s="70" t="s">
        <v>0</v>
      </c>
      <c r="AE714" s="70" t="s">
        <v>0</v>
      </c>
      <c r="AF714" s="70" t="s">
        <v>0</v>
      </c>
    </row>
    <row r="715" spans="1:44" ht="24" customHeight="1" x14ac:dyDescent="0.2">
      <c r="AA715" s="38" cm="1">
        <f t="array" aca="1" ref="AA715:AF722" ca="1">_xlfn.ANCHORARRAY(AA704)*_xlfn.RANDARRAY(8,6)/100</f>
        <v>7.3654667337734285E-3</v>
      </c>
      <c r="AB715" s="38">
        <f ca="1"/>
        <v>1.5422090959531376E-2</v>
      </c>
      <c r="AC715" s="38">
        <f ca="1"/>
        <v>8.7129420180910959E-3</v>
      </c>
      <c r="AD715" s="38">
        <f ca="1"/>
        <v>3.1404287298051571E-3</v>
      </c>
      <c r="AE715" s="38">
        <f ca="1"/>
        <v>2.6892043542293038E-2</v>
      </c>
      <c r="AF715" s="38">
        <f ca="1"/>
        <v>1.7925903409740609E-2</v>
      </c>
      <c r="AJ715" s="1" t="s">
        <v>88</v>
      </c>
      <c r="AK715" s="70" t="s">
        <v>3</v>
      </c>
      <c r="AM715" s="38" cm="1">
        <f t="array" aca="1" ref="AM715:AR722" ca="1">_xlfn.ANCHORARRAY(AA715)+_xlfn.ANCHORARRAY(AM693)</f>
        <v>0.9622685282742427</v>
      </c>
      <c r="AN715" s="38">
        <f ca="1"/>
        <v>1.8406103902283324</v>
      </c>
      <c r="AO715" s="38">
        <f ca="1"/>
        <v>0.96361600355856036</v>
      </c>
      <c r="AP715" s="38">
        <f ca="1"/>
        <v>0.68371972090621225</v>
      </c>
      <c r="AQ715" s="38">
        <f ca="1"/>
        <v>7.2378035673600349</v>
      </c>
      <c r="AR715" s="38">
        <f ca="1"/>
        <v>3.4969535323423564</v>
      </c>
    </row>
    <row r="716" spans="1:44" ht="24" customHeight="1" x14ac:dyDescent="0.2">
      <c r="AA716" s="39">
        <f ca="1"/>
        <v>7.9588955117357134E-3</v>
      </c>
      <c r="AB716" s="39">
        <f ca="1"/>
        <v>1.7987488326247789E-2</v>
      </c>
      <c r="AC716" s="39">
        <f ca="1"/>
        <v>1.4472982257703938E-3</v>
      </c>
      <c r="AD716" s="39">
        <f ca="1"/>
        <v>1.0396517352676764E-2</v>
      </c>
      <c r="AE716" s="39">
        <f ca="1"/>
        <v>9.1939493427278395E-4</v>
      </c>
      <c r="AF716" s="39">
        <f ca="1"/>
        <v>5.1788567301365865E-3</v>
      </c>
      <c r="AJ716" s="1" t="s">
        <v>88</v>
      </c>
      <c r="AK716" s="70" t="s">
        <v>3</v>
      </c>
      <c r="AM716" s="39">
        <f ca="1"/>
        <v>1.3232588864240671</v>
      </c>
      <c r="AN716" s="39">
        <f ca="1"/>
        <v>1.954617586119634</v>
      </c>
      <c r="AO716" s="39">
        <f ca="1"/>
        <v>1.3192792926027503</v>
      </c>
      <c r="AP716" s="39">
        <f ca="1"/>
        <v>1.1811245244343862</v>
      </c>
      <c r="AQ716" s="39">
        <f ca="1"/>
        <v>2.9555869611947396</v>
      </c>
      <c r="AR716" s="39">
        <f ca="1"/>
        <v>6.2615125820385344</v>
      </c>
    </row>
    <row r="717" spans="1:44" ht="24" customHeight="1" x14ac:dyDescent="0.2">
      <c r="AA717" s="39">
        <f ca="1"/>
        <v>2.4666572311982663E-2</v>
      </c>
      <c r="AB717" s="39">
        <f ca="1"/>
        <v>2.3062841457114406E-2</v>
      </c>
      <c r="AC717" s="39">
        <f ca="1"/>
        <v>8.7798437169882507E-3</v>
      </c>
      <c r="AD717" s="39">
        <f ca="1"/>
        <v>1.5935537515259857E-3</v>
      </c>
      <c r="AE717" s="39">
        <f ca="1"/>
        <v>3.4062576640173282E-4</v>
      </c>
      <c r="AF717" s="39">
        <f ca="1"/>
        <v>9.72890617716223E-3</v>
      </c>
      <c r="AJ717" s="1" t="s">
        <v>88</v>
      </c>
      <c r="AK717" s="70" t="s">
        <v>3</v>
      </c>
      <c r="AM717" s="39">
        <f ca="1"/>
        <v>2.9430342228895481</v>
      </c>
      <c r="AN717" s="39">
        <f ca="1"/>
        <v>8.8777700943858058</v>
      </c>
      <c r="AO717" s="39">
        <f ca="1"/>
        <v>2.9198860742773678</v>
      </c>
      <c r="AP717" s="39">
        <f ca="1"/>
        <v>0.21667335525786818</v>
      </c>
      <c r="AQ717" s="39">
        <f ca="1"/>
        <v>0.11755938308092309</v>
      </c>
      <c r="AR717" s="39">
        <f ca="1"/>
        <v>2.1748681250619155</v>
      </c>
    </row>
    <row r="718" spans="1:44" ht="24" customHeight="1" x14ac:dyDescent="0.2">
      <c r="AA718" s="39">
        <f ca="1"/>
        <v>2.1892349721347938E-2</v>
      </c>
      <c r="AB718" s="39">
        <f ca="1"/>
        <v>1.8213270461401036E-2</v>
      </c>
      <c r="AC718" s="39">
        <f ca="1"/>
        <v>2.5661735372124746E-2</v>
      </c>
      <c r="AD718" s="39">
        <f ca="1"/>
        <v>3.7257924030478264E-2</v>
      </c>
      <c r="AE718" s="39">
        <f ca="1"/>
        <v>8.68063384589088E-3</v>
      </c>
      <c r="AF718" s="39">
        <f ca="1"/>
        <v>8.5295223360425058E-3</v>
      </c>
      <c r="AJ718" s="1" t="s">
        <v>88</v>
      </c>
      <c r="AK718" s="70" t="s">
        <v>3</v>
      </c>
      <c r="AM718" s="39">
        <f ca="1"/>
        <v>3.2792269445064166</v>
      </c>
      <c r="AN718" s="39">
        <f ca="1"/>
        <v>8.2924577728476869</v>
      </c>
      <c r="AO718" s="39">
        <f ca="1"/>
        <v>3.3072359604707078</v>
      </c>
      <c r="AP718" s="39">
        <f ca="1"/>
        <v>7.6340941050028857</v>
      </c>
      <c r="AQ718" s="39">
        <f ca="1"/>
        <v>0.91487575297221446</v>
      </c>
      <c r="AR718" s="39">
        <f ca="1"/>
        <v>8.6017726296832162</v>
      </c>
    </row>
    <row r="719" spans="1:44" ht="24" customHeight="1" x14ac:dyDescent="0.2">
      <c r="AA719" s="39">
        <f ca="1"/>
        <v>4.9267601621248225E-4</v>
      </c>
      <c r="AB719" s="39">
        <f ca="1"/>
        <v>7.8212703187854338E-2</v>
      </c>
      <c r="AC719" s="39">
        <f ca="1"/>
        <v>1.172211319962172E-3</v>
      </c>
      <c r="AD719" s="39">
        <f ca="1"/>
        <v>3.6172907370548006E-2</v>
      </c>
      <c r="AE719" s="39">
        <f ca="1"/>
        <v>2.9650952361306424E-2</v>
      </c>
      <c r="AF719" s="39">
        <f ca="1"/>
        <v>-9.7195531205182753E-5</v>
      </c>
      <c r="AJ719" s="1" t="s">
        <v>88</v>
      </c>
      <c r="AK719" s="70" t="s">
        <v>3</v>
      </c>
      <c r="AM719" s="39">
        <f ca="1"/>
        <v>0.1196668446408362</v>
      </c>
      <c r="AN719" s="39">
        <f ca="1"/>
        <v>8.4825909408110824</v>
      </c>
      <c r="AO719" s="39">
        <f ca="1"/>
        <v>0.12419321990118395</v>
      </c>
      <c r="AP719" s="39">
        <f ca="1"/>
        <v>9.0027581495321201</v>
      </c>
      <c r="AQ719" s="39">
        <f ca="1"/>
        <v>6.4219782220954631</v>
      </c>
      <c r="AR719" s="39">
        <f ca="1"/>
        <v>-8.6590215489541211E-2</v>
      </c>
    </row>
    <row r="720" spans="1:44" ht="24" customHeight="1" x14ac:dyDescent="0.2">
      <c r="AA720" s="39">
        <f ca="1"/>
        <v>2.7883929441352173E-3</v>
      </c>
      <c r="AB720" s="39">
        <f ca="1"/>
        <v>1.92757208483273E-2</v>
      </c>
      <c r="AC720" s="39">
        <f ca="1"/>
        <v>2.5930694549918774E-2</v>
      </c>
      <c r="AD720" s="39">
        <f ca="1"/>
        <v>2.8978993120786497E-2</v>
      </c>
      <c r="AE720" s="39">
        <f ca="1"/>
        <v>3.3065482392578625E-3</v>
      </c>
      <c r="AF720" s="39">
        <f ca="1"/>
        <v>2.8872259566485994E-2</v>
      </c>
      <c r="AJ720" s="1" t="s">
        <v>88</v>
      </c>
      <c r="AK720" s="70" t="s">
        <v>3</v>
      </c>
      <c r="AM720" s="39">
        <f ca="1"/>
        <v>3.6157244998653355</v>
      </c>
      <c r="AN720" s="39">
        <f ca="1"/>
        <v>9.7526560905641659</v>
      </c>
      <c r="AO720" s="39">
        <f ca="1"/>
        <v>3.6364675534323827</v>
      </c>
      <c r="AP720" s="39">
        <f ca="1"/>
        <v>8.432113720880281</v>
      </c>
      <c r="AQ720" s="39">
        <f ca="1"/>
        <v>4.0299645628294121</v>
      </c>
      <c r="AR720" s="39">
        <f ca="1"/>
        <v>3.355696681443082</v>
      </c>
    </row>
    <row r="721" spans="1:44" ht="24" customHeight="1" x14ac:dyDescent="0.2">
      <c r="AA721" s="39">
        <f ca="1"/>
        <v>3.0897813588270022E-3</v>
      </c>
      <c r="AB721" s="39">
        <f ca="1"/>
        <v>5.0457238201963659E-3</v>
      </c>
      <c r="AC721" s="39">
        <f ca="1"/>
        <v>1.543975740805433E-4</v>
      </c>
      <c r="AD721" s="39">
        <f ca="1"/>
        <v>3.7602639391552999E-2</v>
      </c>
      <c r="AE721" s="39">
        <f ca="1"/>
        <v>1.1577203924463552E-2</v>
      </c>
      <c r="AF721" s="39">
        <f ca="1"/>
        <v>5.4121122027990954E-3</v>
      </c>
      <c r="AJ721" s="1" t="s">
        <v>88</v>
      </c>
      <c r="AK721" s="70" t="s">
        <v>3</v>
      </c>
      <c r="AM721" s="39">
        <f ca="1"/>
        <v>0.42512776398470631</v>
      </c>
      <c r="AN721" s="39">
        <f ca="1"/>
        <v>1.6507815023451975</v>
      </c>
      <c r="AO721" s="39">
        <f ca="1"/>
        <v>0.42219238019995986</v>
      </c>
      <c r="AP721" s="39">
        <f ca="1"/>
        <v>3.8788739036509186</v>
      </c>
      <c r="AQ721" s="39">
        <f ca="1"/>
        <v>6.3281068841627732</v>
      </c>
      <c r="AR721" s="39">
        <f ca="1"/>
        <v>2.2917906274085098</v>
      </c>
    </row>
    <row r="722" spans="1:44" ht="24" customHeight="1" x14ac:dyDescent="0.2">
      <c r="AA722" s="40">
        <f ca="1"/>
        <v>1.6838424963375967E-2</v>
      </c>
      <c r="AB722" s="40">
        <f ca="1"/>
        <v>3.8353168518400729E-4</v>
      </c>
      <c r="AC722" s="40">
        <f ca="1"/>
        <v>1.6341306129625144E-2</v>
      </c>
      <c r="AD722" s="40">
        <f ca="1"/>
        <v>1.9155120822589338E-2</v>
      </c>
      <c r="AE722" s="40">
        <f ca="1"/>
        <v>2.9606364900384333E-2</v>
      </c>
      <c r="AF722" s="40">
        <f ca="1"/>
        <v>2.0648137718736317E-2</v>
      </c>
      <c r="AJ722" s="1" t="s">
        <v>88</v>
      </c>
      <c r="AK722" s="70" t="s">
        <v>3</v>
      </c>
      <c r="AM722" s="40">
        <f ca="1"/>
        <v>2.264036570030691</v>
      </c>
      <c r="AN722" s="40">
        <f ca="1"/>
        <v>7.8426826229304525E-2</v>
      </c>
      <c r="AO722" s="40">
        <f ca="1"/>
        <v>2.2540879503943572</v>
      </c>
      <c r="AP722" s="40">
        <f ca="1"/>
        <v>4.4395939700396836</v>
      </c>
      <c r="AQ722" s="40">
        <f ca="1"/>
        <v>3.7822705009579742</v>
      </c>
      <c r="AR722" s="40">
        <f ca="1"/>
        <v>4.82976871734013</v>
      </c>
    </row>
    <row r="723" spans="1:44" ht="24" customHeight="1" x14ac:dyDescent="0.2">
      <c r="AM723" s="70" t="s">
        <v>0</v>
      </c>
      <c r="AN723" s="70" t="s">
        <v>0</v>
      </c>
      <c r="AO723" s="70" t="s">
        <v>0</v>
      </c>
      <c r="AP723" s="70" t="s">
        <v>0</v>
      </c>
      <c r="AQ723" s="70" t="s">
        <v>0</v>
      </c>
      <c r="AR723" s="70" t="s">
        <v>0</v>
      </c>
    </row>
    <row r="725" spans="1:44" s="102" customFormat="1" ht="33" thickBot="1" x14ac:dyDescent="0.45">
      <c r="A725" s="102" t="s">
        <v>127</v>
      </c>
    </row>
    <row r="726" spans="1:44" ht="24" customHeight="1" thickTop="1" x14ac:dyDescent="0.2"/>
    <row r="727" spans="1:44" ht="24" customHeight="1" x14ac:dyDescent="0.2">
      <c r="AA727" t="s">
        <v>86</v>
      </c>
    </row>
    <row r="728" spans="1:44" ht="24" customHeight="1" x14ac:dyDescent="0.2">
      <c r="AA728" s="2">
        <v>4</v>
      </c>
      <c r="AB728" s="2">
        <v>2</v>
      </c>
      <c r="AC728" s="2">
        <v>4</v>
      </c>
      <c r="AD728" s="2">
        <v>1</v>
      </c>
      <c r="AE728" s="2">
        <v>5</v>
      </c>
      <c r="AF728" s="2">
        <v>6</v>
      </c>
    </row>
    <row r="729" spans="1:44" ht="24" customHeight="1" x14ac:dyDescent="0.2">
      <c r="E729" t="s">
        <v>86</v>
      </c>
      <c r="AA729" s="70" t="s">
        <v>123</v>
      </c>
      <c r="AB729" s="70" t="s">
        <v>123</v>
      </c>
      <c r="AC729" s="70" t="s">
        <v>123</v>
      </c>
      <c r="AD729" s="70" t="s">
        <v>123</v>
      </c>
      <c r="AE729" s="70" t="s">
        <v>123</v>
      </c>
      <c r="AF729" s="70" t="s">
        <v>123</v>
      </c>
    </row>
    <row r="730" spans="1:44" ht="24" customHeight="1" x14ac:dyDescent="0.2">
      <c r="E730" s="1" cm="1">
        <f t="array" ref="E730:X730">_xlfn.SEQUENCE(1,20)</f>
        <v>1</v>
      </c>
      <c r="F730" s="1">
        <v>2</v>
      </c>
      <c r="G730" s="1">
        <v>3</v>
      </c>
      <c r="H730" s="1">
        <v>4</v>
      </c>
      <c r="I730" s="1">
        <v>5</v>
      </c>
      <c r="J730" s="1">
        <v>6</v>
      </c>
      <c r="K730" s="1">
        <v>7</v>
      </c>
      <c r="L730" s="1">
        <v>8</v>
      </c>
      <c r="M730" s="1">
        <v>9</v>
      </c>
      <c r="N730" s="1">
        <v>10</v>
      </c>
      <c r="O730" s="1">
        <v>11</v>
      </c>
      <c r="P730" s="1">
        <v>12</v>
      </c>
      <c r="Q730" s="1">
        <v>13</v>
      </c>
      <c r="R730" s="1">
        <v>14</v>
      </c>
      <c r="S730" s="1">
        <v>15</v>
      </c>
      <c r="T730" s="1">
        <v>16</v>
      </c>
      <c r="U730" s="1">
        <v>17</v>
      </c>
      <c r="V730" s="1">
        <v>18</v>
      </c>
      <c r="W730" s="1">
        <v>19</v>
      </c>
      <c r="X730" s="1">
        <v>20</v>
      </c>
      <c r="AA730" t="s">
        <v>120</v>
      </c>
    </row>
    <row r="731" spans="1:44" ht="24" customHeight="1" x14ac:dyDescent="0.2">
      <c r="D731" t="s">
        <v>89</v>
      </c>
      <c r="E731" s="83" cm="1">
        <f t="array" aca="1" ref="E731:X732" ca="1">_xlfn.RANDARRAY(2,20,-1,1)</f>
        <v>0.74873112478658599</v>
      </c>
      <c r="F731" s="83">
        <f ca="1"/>
        <v>-0.80866101251235545</v>
      </c>
      <c r="G731" s="83">
        <f ca="1"/>
        <v>-0.53501451895702923</v>
      </c>
      <c r="H731" s="83">
        <f ca="1"/>
        <v>-3.4734328281572191E-2</v>
      </c>
      <c r="I731" s="83">
        <f ca="1"/>
        <v>-0.35094486067807096</v>
      </c>
      <c r="J731" s="83">
        <f ca="1"/>
        <v>-0.74952701510811059</v>
      </c>
      <c r="K731" s="83">
        <f ca="1"/>
        <v>0.56302374648451803</v>
      </c>
      <c r="L731" s="83">
        <f ca="1"/>
        <v>0.35731618932492815</v>
      </c>
      <c r="M731" s="83">
        <f ca="1"/>
        <v>0.56519990004777343</v>
      </c>
      <c r="N731" s="83">
        <f ca="1"/>
        <v>4.4384279170863516E-2</v>
      </c>
      <c r="O731" s="83">
        <f ca="1"/>
        <v>-4.8296125067789797E-2</v>
      </c>
      <c r="P731" s="83">
        <f ca="1"/>
        <v>-0.21573486082233972</v>
      </c>
      <c r="Q731" s="83">
        <f ca="1"/>
        <v>0.73530445623963048</v>
      </c>
      <c r="R731" s="83">
        <f ca="1"/>
        <v>-0.83915562514376929</v>
      </c>
      <c r="S731" s="83">
        <f ca="1"/>
        <v>-0.27958654832769336</v>
      </c>
      <c r="T731" s="83">
        <f ca="1"/>
        <v>0.83835045215122261</v>
      </c>
      <c r="U731" s="83">
        <f ca="1"/>
        <v>-0.61911253508128294</v>
      </c>
      <c r="V731" s="83">
        <f ca="1"/>
        <v>-0.41793752904956061</v>
      </c>
      <c r="W731" s="83">
        <f ca="1"/>
        <v>0.75615727609257788</v>
      </c>
      <c r="X731" s="83">
        <f ca="1"/>
        <v>0.19907003357413244</v>
      </c>
      <c r="Y731" s="70" t="s">
        <v>3</v>
      </c>
      <c r="AA731" s="120" cm="1">
        <f t="array" aca="1" ref="AA731:AF732" ca="1">_xlfn.CHOOSECOLS(_xlfn.ANCHORARRAY(E731),AA728:AF728)</f>
        <v>-3.4734328281572191E-2</v>
      </c>
      <c r="AB731" s="120">
        <f ca="1"/>
        <v>-0.80866101251235545</v>
      </c>
      <c r="AC731" s="120">
        <f ca="1"/>
        <v>-3.4734328281572191E-2</v>
      </c>
      <c r="AD731" s="120">
        <f ca="1"/>
        <v>0.74873112478658599</v>
      </c>
      <c r="AE731" s="120">
        <f ca="1"/>
        <v>-0.35094486067807096</v>
      </c>
      <c r="AF731" s="120">
        <f ca="1"/>
        <v>-0.74952701510811059</v>
      </c>
    </row>
    <row r="732" spans="1:44" ht="24" customHeight="1" x14ac:dyDescent="0.2">
      <c r="E732" s="83">
        <f ca="1"/>
        <v>-0.48258505609993696</v>
      </c>
      <c r="F732" s="83">
        <f ca="1"/>
        <v>0.39221000640099679</v>
      </c>
      <c r="G732" s="83">
        <f ca="1"/>
        <v>-0.34009578136179575</v>
      </c>
      <c r="H732" s="83">
        <f ca="1"/>
        <v>0.58188791056715772</v>
      </c>
      <c r="I732" s="83">
        <f ca="1"/>
        <v>-4.8895900031076245E-2</v>
      </c>
      <c r="J732" s="83">
        <f ca="1"/>
        <v>0.70953690502442912</v>
      </c>
      <c r="K732" s="83">
        <f ca="1"/>
        <v>-0.50292666329604563</v>
      </c>
      <c r="L732" s="83">
        <f ca="1"/>
        <v>0.99079184409799659</v>
      </c>
      <c r="M732" s="83">
        <f ca="1"/>
        <v>-0.22379612405764404</v>
      </c>
      <c r="N732" s="83">
        <f ca="1"/>
        <v>0.30176645160169646</v>
      </c>
      <c r="O732" s="83">
        <f ca="1"/>
        <v>0.50156227790449215</v>
      </c>
      <c r="P732" s="83">
        <f ca="1"/>
        <v>0.16598987049121905</v>
      </c>
      <c r="Q732" s="83">
        <f ca="1"/>
        <v>0.89310620373187954</v>
      </c>
      <c r="R732" s="83">
        <f ca="1"/>
        <v>0.32729811089804484</v>
      </c>
      <c r="S732" s="83">
        <f ca="1"/>
        <v>0.75589187012272929</v>
      </c>
      <c r="T732" s="83">
        <f ca="1"/>
        <v>-0.24333113864364631</v>
      </c>
      <c r="U732" s="83">
        <f ca="1"/>
        <v>-0.13856395245036657</v>
      </c>
      <c r="V732" s="83">
        <f ca="1"/>
        <v>0.63972922355563044</v>
      </c>
      <c r="W732" s="83">
        <f ca="1"/>
        <v>0.98612635795004144</v>
      </c>
      <c r="X732" s="83">
        <f ca="1"/>
        <v>-0.14114814060520242</v>
      </c>
      <c r="Y732" s="70" t="s">
        <v>3</v>
      </c>
      <c r="AA732" s="121">
        <f ca="1"/>
        <v>0.58188791056715772</v>
      </c>
      <c r="AB732" s="121">
        <f ca="1"/>
        <v>0.39221000640099679</v>
      </c>
      <c r="AC732" s="121">
        <f ca="1"/>
        <v>0.58188791056715772</v>
      </c>
      <c r="AD732" s="121">
        <f ca="1"/>
        <v>-0.48258505609993696</v>
      </c>
      <c r="AE732" s="121">
        <f ca="1"/>
        <v>-4.8895900031076245E-2</v>
      </c>
      <c r="AF732" s="121">
        <f ca="1"/>
        <v>0.70953690502442912</v>
      </c>
    </row>
    <row r="734" spans="1:44" ht="24" customHeight="1" x14ac:dyDescent="0.2">
      <c r="W734" t="s">
        <v>87</v>
      </c>
      <c r="AA734" s="70" t="s">
        <v>0</v>
      </c>
      <c r="AB734" s="70" t="s">
        <v>0</v>
      </c>
      <c r="AC734" s="70" t="s">
        <v>0</v>
      </c>
      <c r="AD734" s="70" t="s">
        <v>0</v>
      </c>
      <c r="AE734" s="70" t="s">
        <v>0</v>
      </c>
      <c r="AF734" s="70" t="s">
        <v>0</v>
      </c>
    </row>
    <row r="735" spans="1:44" ht="24" customHeight="1" x14ac:dyDescent="0.2">
      <c r="W735" s="83" cm="1">
        <f t="array" aca="1" ref="W735:X742" ca="1">_xlfn.RANDARRAY(8,2)</f>
        <v>0.36275613252168504</v>
      </c>
      <c r="X735" s="83">
        <f ca="1"/>
        <v>0.24846597436707829</v>
      </c>
      <c r="Y735" s="70" t="s">
        <v>3</v>
      </c>
      <c r="AA735" s="38" cm="1">
        <f t="array" aca="1" ref="AA735:AF742" ca="1">MMULT(_xlfn.ANCHORARRAY(W735),_xlfn.ANCHORARRAY(AA731))</f>
        <v>0.13197925607833044</v>
      </c>
      <c r="AB735" s="38">
        <f ca="1"/>
        <v>-0.19589590002311033</v>
      </c>
      <c r="AC735" s="38">
        <f ca="1"/>
        <v>0.13197925607833044</v>
      </c>
      <c r="AD735" s="38">
        <f ca="1"/>
        <v>0.15170084094733111</v>
      </c>
      <c r="AE735" s="38">
        <f ca="1"/>
        <v>-0.13945636783171522</v>
      </c>
      <c r="AF735" s="38">
        <f ca="1"/>
        <v>-9.5599742764844925E-2</v>
      </c>
      <c r="AJ735" s="1" t="s">
        <v>88</v>
      </c>
      <c r="AK735" s="70" t="s">
        <v>3</v>
      </c>
      <c r="AM735" s="38" cm="1">
        <f t="array" aca="1" ref="AM735:AR742" ca="1">_xlfn.ANCHORARRAY(AA735)+_xlfn.ANCHORARRAY(AM715)</f>
        <v>1.0942477843525731</v>
      </c>
      <c r="AN735" s="38">
        <f ca="1"/>
        <v>1.644714490205222</v>
      </c>
      <c r="AO735" s="38">
        <f ca="1"/>
        <v>1.0955952596368908</v>
      </c>
      <c r="AP735" s="38">
        <f ca="1"/>
        <v>0.8354205618535433</v>
      </c>
      <c r="AQ735" s="38">
        <f ca="1"/>
        <v>7.0983471995283196</v>
      </c>
      <c r="AR735" s="38">
        <f ca="1"/>
        <v>3.4013537895775117</v>
      </c>
    </row>
    <row r="736" spans="1:44" ht="24" customHeight="1" x14ac:dyDescent="0.2">
      <c r="W736" s="83">
        <f ca="1"/>
        <v>0.48665971244933082</v>
      </c>
      <c r="X736" s="83">
        <f ca="1"/>
        <v>0.50525577366893382</v>
      </c>
      <c r="Y736" s="70" t="s">
        <v>3</v>
      </c>
      <c r="AA736" s="39">
        <f ca="1"/>
        <v>0.27709842822857805</v>
      </c>
      <c r="AB736" s="39">
        <f ca="1"/>
        <v>-0.19537636559341451</v>
      </c>
      <c r="AC736" s="39">
        <f ca="1"/>
        <v>0.27709842822857805</v>
      </c>
      <c r="AD736" s="39">
        <f ca="1"/>
        <v>0.12054838800966447</v>
      </c>
      <c r="AE736" s="39">
        <f ca="1"/>
        <v>-0.19549566078260075</v>
      </c>
      <c r="AF736" s="39">
        <f ca="1"/>
        <v>-6.2669837507395854E-3</v>
      </c>
      <c r="AJ736" s="1" t="s">
        <v>88</v>
      </c>
      <c r="AK736" s="70" t="s">
        <v>3</v>
      </c>
      <c r="AM736" s="39">
        <f ca="1"/>
        <v>1.6003573146526451</v>
      </c>
      <c r="AN736" s="39">
        <f ca="1"/>
        <v>1.7592412205262196</v>
      </c>
      <c r="AO736" s="39">
        <f ca="1"/>
        <v>1.5963777208313283</v>
      </c>
      <c r="AP736" s="39">
        <f ca="1"/>
        <v>1.3016729124440507</v>
      </c>
      <c r="AQ736" s="39">
        <f ca="1"/>
        <v>2.7600913004121388</v>
      </c>
      <c r="AR736" s="39">
        <f ca="1"/>
        <v>6.2552455982877948</v>
      </c>
    </row>
    <row r="737" spans="1:44" ht="24" customHeight="1" x14ac:dyDescent="0.2">
      <c r="W737" s="83">
        <f ca="1"/>
        <v>5.0346054491506864E-2</v>
      </c>
      <c r="X737" s="83">
        <f ca="1"/>
        <v>0.33089044048527438</v>
      </c>
      <c r="Y737" s="70" t="s">
        <v>3</v>
      </c>
      <c r="AA737" s="39">
        <f ca="1"/>
        <v>0.19079241065623284</v>
      </c>
      <c r="AB737" s="39">
        <f ca="1"/>
        <v>8.9065650379653957E-2</v>
      </c>
      <c r="AC737" s="39">
        <f ca="1"/>
        <v>0.19079241065623284</v>
      </c>
      <c r="AD737" s="39">
        <f ca="1"/>
        <v>-0.12198712377652632</v>
      </c>
      <c r="AE737" s="39">
        <f ca="1"/>
        <v>-3.3847874978419207E-2</v>
      </c>
      <c r="AF737" s="39">
        <f ca="1"/>
        <v>0.19704325109860221</v>
      </c>
      <c r="AJ737" s="1" t="s">
        <v>88</v>
      </c>
      <c r="AK737" s="70" t="s">
        <v>3</v>
      </c>
      <c r="AM737" s="39">
        <f ca="1"/>
        <v>3.1338266335457807</v>
      </c>
      <c r="AN737" s="39">
        <f ca="1"/>
        <v>8.9668357447654596</v>
      </c>
      <c r="AO737" s="39">
        <f ca="1"/>
        <v>3.1106784849336004</v>
      </c>
      <c r="AP737" s="39">
        <f ca="1"/>
        <v>9.4686231481341865E-2</v>
      </c>
      <c r="AQ737" s="39">
        <f ca="1"/>
        <v>8.3711508102503884E-2</v>
      </c>
      <c r="AR737" s="39">
        <f ca="1"/>
        <v>2.3719113761605177</v>
      </c>
    </row>
    <row r="738" spans="1:44" ht="24" customHeight="1" x14ac:dyDescent="0.2">
      <c r="W738" s="83">
        <f ca="1"/>
        <v>0.95919715849006604</v>
      </c>
      <c r="X738" s="83">
        <f ca="1"/>
        <v>0.96762636355861309</v>
      </c>
      <c r="Y738" s="70" t="s">
        <v>3</v>
      </c>
      <c r="AA738" s="39">
        <f ca="1"/>
        <v>0.52973301391107308</v>
      </c>
      <c r="AB738" s="39">
        <f ca="1"/>
        <v>-0.39615260313845413</v>
      </c>
      <c r="AC738" s="39">
        <f ca="1"/>
        <v>0.52973301391107308</v>
      </c>
      <c r="AD738" s="39">
        <f ca="1"/>
        <v>0.25121874442665304</v>
      </c>
      <c r="AE738" s="39">
        <f ca="1"/>
        <v>-0.38393827508909356</v>
      </c>
      <c r="AF738" s="39">
        <f ca="1"/>
        <v>-3.2377567883819069E-2</v>
      </c>
      <c r="AJ738" s="1" t="s">
        <v>88</v>
      </c>
      <c r="AK738" s="70" t="s">
        <v>3</v>
      </c>
      <c r="AM738" s="39">
        <f ca="1"/>
        <v>3.8089599584174896</v>
      </c>
      <c r="AN738" s="39">
        <f ca="1"/>
        <v>7.8963051697092332</v>
      </c>
      <c r="AO738" s="39">
        <f ca="1"/>
        <v>3.8369689743817808</v>
      </c>
      <c r="AP738" s="39">
        <f ca="1"/>
        <v>7.885312849429539</v>
      </c>
      <c r="AQ738" s="39">
        <f ca="1"/>
        <v>0.53093747788312085</v>
      </c>
      <c r="AR738" s="39">
        <f ca="1"/>
        <v>8.5693950617993977</v>
      </c>
    </row>
    <row r="739" spans="1:44" ht="24" customHeight="1" x14ac:dyDescent="0.2">
      <c r="W739" s="83">
        <f ca="1"/>
        <v>0.72247951013183243</v>
      </c>
      <c r="X739" s="83">
        <f ca="1"/>
        <v>0.65665663879649716</v>
      </c>
      <c r="Y739" s="70" t="s">
        <v>3</v>
      </c>
      <c r="AA739" s="39">
        <f ca="1"/>
        <v>0.35700571902771799</v>
      </c>
      <c r="AB739" s="39">
        <f ca="1"/>
        <v>-0.32669370767700695</v>
      </c>
      <c r="AC739" s="39">
        <f ca="1"/>
        <v>0.35700571902771799</v>
      </c>
      <c r="AD739" s="39">
        <f ca="1"/>
        <v>0.22405021538426495</v>
      </c>
      <c r="AE739" s="39">
        <f ca="1"/>
        <v>-0.28565828839131296</v>
      </c>
      <c r="AF739" s="39">
        <f ca="1"/>
        <v>-7.5595791550471247E-2</v>
      </c>
      <c r="AJ739" s="1" t="s">
        <v>88</v>
      </c>
      <c r="AK739" s="70" t="s">
        <v>3</v>
      </c>
      <c r="AM739" s="39">
        <f ca="1"/>
        <v>0.47667256366855421</v>
      </c>
      <c r="AN739" s="39">
        <f ca="1"/>
        <v>8.1558972331340751</v>
      </c>
      <c r="AO739" s="39">
        <f ca="1"/>
        <v>0.48119893892890198</v>
      </c>
      <c r="AP739" s="39">
        <f ca="1"/>
        <v>9.2268083649163852</v>
      </c>
      <c r="AQ739" s="39">
        <f ca="1"/>
        <v>6.1363199337041499</v>
      </c>
      <c r="AR739" s="39">
        <f ca="1"/>
        <v>-0.16218600704001246</v>
      </c>
    </row>
    <row r="740" spans="1:44" ht="24" customHeight="1" x14ac:dyDescent="0.2">
      <c r="W740" s="83">
        <f ca="1"/>
        <v>0.94593496919741216</v>
      </c>
      <c r="X740" s="83">
        <f ca="1"/>
        <v>0.33654681984087476</v>
      </c>
      <c r="Y740" s="70" t="s">
        <v>3</v>
      </c>
      <c r="AA740" s="39">
        <f ca="1"/>
        <v>0.16297611005210649</v>
      </c>
      <c r="AB740" s="39">
        <f ca="1"/>
        <v>-0.63294369959799845</v>
      </c>
      <c r="AC740" s="39">
        <f ca="1"/>
        <v>0.16297611005210649</v>
      </c>
      <c r="AD740" s="39">
        <f ca="1"/>
        <v>0.54583848752897901</v>
      </c>
      <c r="AE740" s="39">
        <f ca="1"/>
        <v>-0.3484267756342172</v>
      </c>
      <c r="AF740" s="39">
        <f ca="1"/>
        <v>-0.47021142500321045</v>
      </c>
      <c r="AJ740" s="1" t="s">
        <v>88</v>
      </c>
      <c r="AK740" s="70" t="s">
        <v>3</v>
      </c>
      <c r="AM740" s="39">
        <f ca="1"/>
        <v>3.7787006099174421</v>
      </c>
      <c r="AN740" s="39">
        <f ca="1"/>
        <v>9.1197123909661677</v>
      </c>
      <c r="AO740" s="39">
        <f ca="1"/>
        <v>3.7994436634844893</v>
      </c>
      <c r="AP740" s="39">
        <f ca="1"/>
        <v>8.9779522084092598</v>
      </c>
      <c r="AQ740" s="39">
        <f ca="1"/>
        <v>3.6815377871951949</v>
      </c>
      <c r="AR740" s="39">
        <f ca="1"/>
        <v>2.8854852564398716</v>
      </c>
    </row>
    <row r="741" spans="1:44" ht="24" customHeight="1" x14ac:dyDescent="0.2">
      <c r="W741" s="83">
        <f ca="1"/>
        <v>0.54150943837033827</v>
      </c>
      <c r="X741" s="83">
        <f ca="1"/>
        <v>0.21243729624845176</v>
      </c>
      <c r="Y741" s="70" t="s">
        <v>3</v>
      </c>
      <c r="AA741" s="39">
        <f ca="1"/>
        <v>0.10480572784062278</v>
      </c>
      <c r="AB741" s="39">
        <f ca="1"/>
        <v>-0.35457753739613895</v>
      </c>
      <c r="AC741" s="39">
        <f ca="1"/>
        <v>0.10480572784062278</v>
      </c>
      <c r="AD741" s="39">
        <f ca="1"/>
        <v>0.3029259063457978</v>
      </c>
      <c r="AE741" s="39">
        <f ca="1"/>
        <v>-0.20042726720497522</v>
      </c>
      <c r="AF741" s="39">
        <f ca="1"/>
        <v>-0.25514385130270478</v>
      </c>
      <c r="AJ741" s="1" t="s">
        <v>88</v>
      </c>
      <c r="AK741" s="70" t="s">
        <v>3</v>
      </c>
      <c r="AM741" s="39">
        <f ca="1"/>
        <v>0.52993349182532912</v>
      </c>
      <c r="AN741" s="39">
        <f ca="1"/>
        <v>1.2962039649490587</v>
      </c>
      <c r="AO741" s="39">
        <f ca="1"/>
        <v>0.52699810804058267</v>
      </c>
      <c r="AP741" s="39">
        <f ca="1"/>
        <v>4.1817998099967166</v>
      </c>
      <c r="AQ741" s="39">
        <f ca="1"/>
        <v>6.1276796169577983</v>
      </c>
      <c r="AR741" s="39">
        <f ca="1"/>
        <v>2.0366467761058051</v>
      </c>
    </row>
    <row r="742" spans="1:44" ht="24" customHeight="1" x14ac:dyDescent="0.2">
      <c r="W742" s="83">
        <f ca="1"/>
        <v>0.33895709648396655</v>
      </c>
      <c r="X742" s="83">
        <f ca="1"/>
        <v>0.72736150952349732</v>
      </c>
      <c r="Y742" s="70" t="s">
        <v>3</v>
      </c>
      <c r="AA742" s="40">
        <f ca="1"/>
        <v>0.41146942194095903</v>
      </c>
      <c r="AB742" s="40">
        <f ca="1"/>
        <v>1.1177073465077014E-2</v>
      </c>
      <c r="AC742" s="40">
        <f ca="1"/>
        <v>0.41146942194095903</v>
      </c>
      <c r="AD742" s="40">
        <f ca="1"/>
        <v>-9.7226066773496156E-2</v>
      </c>
      <c r="AE742" s="40">
        <f ca="1"/>
        <v>-0.15452024665752273</v>
      </c>
      <c r="AF742" s="40">
        <f ca="1"/>
        <v>0.26203233352385985</v>
      </c>
      <c r="AJ742" s="1" t="s">
        <v>88</v>
      </c>
      <c r="AK742" s="70" t="s">
        <v>3</v>
      </c>
      <c r="AM742" s="40">
        <f ca="1"/>
        <v>2.67550599197165</v>
      </c>
      <c r="AN742" s="40">
        <f ca="1"/>
        <v>8.9603899694381539E-2</v>
      </c>
      <c r="AO742" s="40">
        <f ca="1"/>
        <v>2.6655573723353161</v>
      </c>
      <c r="AP742" s="40">
        <f ca="1"/>
        <v>4.3423679032661875</v>
      </c>
      <c r="AQ742" s="40">
        <f ca="1"/>
        <v>3.6277502543004516</v>
      </c>
      <c r="AR742" s="40">
        <f ca="1"/>
        <v>5.0918010508639897</v>
      </c>
    </row>
    <row r="747" spans="1:44" ht="24" customHeight="1" x14ac:dyDescent="0.2">
      <c r="AA747" s="38" cm="1">
        <f t="array" aca="1" ref="AA747:AF754" ca="1">_xlfn.ANCHORARRAY(AM735)</f>
        <v>1.0942477843525731</v>
      </c>
      <c r="AB747" s="38">
        <f ca="1"/>
        <v>1.644714490205222</v>
      </c>
      <c r="AC747" s="38">
        <f ca="1"/>
        <v>1.0955952596368908</v>
      </c>
      <c r="AD747" s="38">
        <f ca="1"/>
        <v>0.8354205618535433</v>
      </c>
      <c r="AE747" s="38">
        <f ca="1"/>
        <v>7.0983471995283196</v>
      </c>
      <c r="AF747" s="38">
        <f ca="1"/>
        <v>3.4013537895775117</v>
      </c>
    </row>
    <row r="748" spans="1:44" ht="24" customHeight="1" x14ac:dyDescent="0.2">
      <c r="AA748" s="39">
        <f ca="1"/>
        <v>1.6003573146526451</v>
      </c>
      <c r="AB748" s="39">
        <f ca="1"/>
        <v>1.7592412205262196</v>
      </c>
      <c r="AC748" s="39">
        <f ca="1"/>
        <v>1.5963777208313283</v>
      </c>
      <c r="AD748" s="39">
        <f ca="1"/>
        <v>1.3016729124440507</v>
      </c>
      <c r="AE748" s="39">
        <f ca="1"/>
        <v>2.7600913004121388</v>
      </c>
      <c r="AF748" s="39">
        <f ca="1"/>
        <v>6.2552455982877948</v>
      </c>
    </row>
    <row r="749" spans="1:44" ht="24" customHeight="1" x14ac:dyDescent="0.2">
      <c r="AA749" s="39">
        <f ca="1"/>
        <v>3.1338266335457807</v>
      </c>
      <c r="AB749" s="39">
        <f ca="1"/>
        <v>8.9668357447654596</v>
      </c>
      <c r="AC749" s="39">
        <f ca="1"/>
        <v>3.1106784849336004</v>
      </c>
      <c r="AD749" s="39">
        <f ca="1"/>
        <v>9.4686231481341865E-2</v>
      </c>
      <c r="AE749" s="39">
        <f ca="1"/>
        <v>8.3711508102503884E-2</v>
      </c>
      <c r="AF749" s="39">
        <f ca="1"/>
        <v>2.3719113761605177</v>
      </c>
    </row>
    <row r="750" spans="1:44" ht="24" customHeight="1" x14ac:dyDescent="0.2">
      <c r="A750" s="13"/>
      <c r="AA750" s="39">
        <f ca="1"/>
        <v>3.8089599584174896</v>
      </c>
      <c r="AB750" s="39">
        <f ca="1"/>
        <v>7.8963051697092332</v>
      </c>
      <c r="AC750" s="39">
        <f ca="1"/>
        <v>3.8369689743817808</v>
      </c>
      <c r="AD750" s="39">
        <f ca="1"/>
        <v>7.885312849429539</v>
      </c>
      <c r="AE750" s="39">
        <f ca="1"/>
        <v>0.53093747788312085</v>
      </c>
      <c r="AF750" s="39">
        <f ca="1"/>
        <v>8.5693950617993977</v>
      </c>
    </row>
    <row r="751" spans="1:44" ht="24" customHeight="1" x14ac:dyDescent="0.2">
      <c r="A751" s="13"/>
      <c r="AA751" s="39">
        <f ca="1"/>
        <v>0.47667256366855421</v>
      </c>
      <c r="AB751" s="39">
        <f ca="1"/>
        <v>8.1558972331340751</v>
      </c>
      <c r="AC751" s="39">
        <f ca="1"/>
        <v>0.48119893892890198</v>
      </c>
      <c r="AD751" s="39">
        <f ca="1"/>
        <v>9.2268083649163852</v>
      </c>
      <c r="AE751" s="39">
        <f ca="1"/>
        <v>6.1363199337041499</v>
      </c>
      <c r="AF751" s="39">
        <f ca="1"/>
        <v>-0.16218600704001246</v>
      </c>
    </row>
    <row r="752" spans="1:44" ht="24" customHeight="1" x14ac:dyDescent="0.2">
      <c r="A752" s="13"/>
      <c r="AA752" s="39">
        <f ca="1"/>
        <v>3.7787006099174421</v>
      </c>
      <c r="AB752" s="39">
        <f ca="1"/>
        <v>9.1197123909661677</v>
      </c>
      <c r="AC752" s="39">
        <f ca="1"/>
        <v>3.7994436634844893</v>
      </c>
      <c r="AD752" s="39">
        <f ca="1"/>
        <v>8.9779522084092598</v>
      </c>
      <c r="AE752" s="39">
        <f ca="1"/>
        <v>3.6815377871951949</v>
      </c>
      <c r="AF752" s="39">
        <f ca="1"/>
        <v>2.8854852564398716</v>
      </c>
    </row>
    <row r="753" spans="1:44" ht="24" customHeight="1" x14ac:dyDescent="0.2">
      <c r="A753" s="13"/>
      <c r="AA753" s="39">
        <f ca="1"/>
        <v>0.52993349182532912</v>
      </c>
      <c r="AB753" s="39">
        <f ca="1"/>
        <v>1.2962039649490587</v>
      </c>
      <c r="AC753" s="39">
        <f ca="1"/>
        <v>0.52699810804058267</v>
      </c>
      <c r="AD753" s="39">
        <f ca="1"/>
        <v>4.1817998099967166</v>
      </c>
      <c r="AE753" s="39">
        <f ca="1"/>
        <v>6.1276796169577983</v>
      </c>
      <c r="AF753" s="39">
        <f ca="1"/>
        <v>2.0366467761058051</v>
      </c>
    </row>
    <row r="754" spans="1:44" ht="24" customHeight="1" x14ac:dyDescent="0.2">
      <c r="A754" s="13"/>
      <c r="AA754" s="40">
        <f ca="1"/>
        <v>2.67550599197165</v>
      </c>
      <c r="AB754" s="40">
        <f ca="1"/>
        <v>8.9603899694381539E-2</v>
      </c>
      <c r="AC754" s="40">
        <f ca="1"/>
        <v>2.6655573723353161</v>
      </c>
      <c r="AD754" s="40">
        <f ca="1"/>
        <v>4.3423679032661875</v>
      </c>
      <c r="AE754" s="40">
        <f ca="1"/>
        <v>3.6277502543004516</v>
      </c>
      <c r="AF754" s="40">
        <f ca="1"/>
        <v>5.0918010508639897</v>
      </c>
    </row>
    <row r="755" spans="1:44" ht="24" customHeight="1" thickBot="1" x14ac:dyDescent="0.25">
      <c r="A755" s="13"/>
      <c r="AA755" s="70" t="s">
        <v>0</v>
      </c>
      <c r="AB755" s="70" t="s">
        <v>0</v>
      </c>
      <c r="AC755" s="70" t="s">
        <v>0</v>
      </c>
      <c r="AD755" s="70" t="s">
        <v>0</v>
      </c>
      <c r="AE755" s="70" t="s">
        <v>0</v>
      </c>
      <c r="AF755" s="70" t="s">
        <v>0</v>
      </c>
    </row>
    <row r="756" spans="1:44" ht="24" customHeight="1" thickBot="1" x14ac:dyDescent="0.25">
      <c r="A756" s="13"/>
      <c r="W756" s="83"/>
      <c r="X756" s="83" t="s">
        <v>124</v>
      </c>
      <c r="Y756" s="83"/>
      <c r="Z756" s="70" t="s">
        <v>3</v>
      </c>
      <c r="AA756" s="117" t="s">
        <v>121</v>
      </c>
      <c r="AB756" s="118"/>
      <c r="AC756" s="118"/>
      <c r="AD756" s="118"/>
      <c r="AE756" s="118"/>
      <c r="AF756" s="119"/>
    </row>
    <row r="757" spans="1:44" ht="24" customHeight="1" x14ac:dyDescent="0.2">
      <c r="A757" s="13"/>
      <c r="AA757" s="70" t="s">
        <v>0</v>
      </c>
      <c r="AB757" s="70" t="s">
        <v>0</v>
      </c>
      <c r="AC757" s="70" t="s">
        <v>0</v>
      </c>
      <c r="AD757" s="70" t="s">
        <v>0</v>
      </c>
      <c r="AE757" s="70" t="s">
        <v>0</v>
      </c>
      <c r="AF757" s="70" t="s">
        <v>0</v>
      </c>
    </row>
    <row r="758" spans="1:44" ht="24" customHeight="1" x14ac:dyDescent="0.2">
      <c r="AA758" s="38" cm="1">
        <f t="array" aca="1" ref="AA758:AF765" ca="1">_xlfn.ANCHORARRAY(AA747)*_xlfn.RANDARRAY(8,6)/100</f>
        <v>2.4933623064485088E-3</v>
      </c>
      <c r="AB758" s="38">
        <f ca="1"/>
        <v>6.5079740144130191E-3</v>
      </c>
      <c r="AC758" s="38">
        <f ca="1"/>
        <v>4.5520741959270157E-4</v>
      </c>
      <c r="AD758" s="38">
        <f ca="1"/>
        <v>3.9653658079354757E-3</v>
      </c>
      <c r="AE758" s="38">
        <f ca="1"/>
        <v>8.678698419629494E-4</v>
      </c>
      <c r="AF758" s="38">
        <f ca="1"/>
        <v>3.2004485268573163E-2</v>
      </c>
      <c r="AJ758" s="1" t="s">
        <v>88</v>
      </c>
      <c r="AK758" s="70" t="s">
        <v>3</v>
      </c>
      <c r="AM758" s="38" cm="1">
        <f t="array" aca="1" ref="AM758:AR765" ca="1">_xlfn.ANCHORARRAY(AA758)+_xlfn.ANCHORARRAY(AM735)</f>
        <v>1.0967411466590216</v>
      </c>
      <c r="AN758" s="38">
        <f ca="1"/>
        <v>1.6512224642196349</v>
      </c>
      <c r="AO758" s="38">
        <f ca="1"/>
        <v>1.0960504670564835</v>
      </c>
      <c r="AP758" s="38">
        <f ca="1"/>
        <v>0.83938592766147879</v>
      </c>
      <c r="AQ758" s="38">
        <f ca="1"/>
        <v>7.0992150693702829</v>
      </c>
      <c r="AR758" s="38">
        <f ca="1"/>
        <v>3.4333582748460847</v>
      </c>
    </row>
    <row r="759" spans="1:44" ht="24" customHeight="1" x14ac:dyDescent="0.2">
      <c r="AA759" s="39">
        <f ca="1"/>
        <v>9.4397077344101753E-3</v>
      </c>
      <c r="AB759" s="39">
        <f ca="1"/>
        <v>1.0660932793265044E-2</v>
      </c>
      <c r="AC759" s="39">
        <f ca="1"/>
        <v>1.3074617605161353E-3</v>
      </c>
      <c r="AD759" s="39">
        <f ca="1"/>
        <v>8.4098214272830176E-3</v>
      </c>
      <c r="AE759" s="39">
        <f ca="1"/>
        <v>1.2302090056327986E-2</v>
      </c>
      <c r="AF759" s="39">
        <f ca="1"/>
        <v>2.6420929535267128E-3</v>
      </c>
      <c r="AJ759" s="1" t="s">
        <v>88</v>
      </c>
      <c r="AK759" s="70" t="s">
        <v>3</v>
      </c>
      <c r="AM759" s="39">
        <f ca="1"/>
        <v>1.6097970223870552</v>
      </c>
      <c r="AN759" s="39">
        <f ca="1"/>
        <v>1.7699021533194845</v>
      </c>
      <c r="AO759" s="39">
        <f ca="1"/>
        <v>1.5976851825918446</v>
      </c>
      <c r="AP759" s="39">
        <f ca="1"/>
        <v>1.3100827338713337</v>
      </c>
      <c r="AQ759" s="39">
        <f ca="1"/>
        <v>2.7723933904684666</v>
      </c>
      <c r="AR759" s="39">
        <f ca="1"/>
        <v>6.2578876912413213</v>
      </c>
    </row>
    <row r="760" spans="1:44" ht="24" customHeight="1" x14ac:dyDescent="0.2">
      <c r="AA760" s="39">
        <f ca="1"/>
        <v>1.9582211499586943E-2</v>
      </c>
      <c r="AB760" s="39">
        <f ca="1"/>
        <v>8.5567821393762206E-2</v>
      </c>
      <c r="AC760" s="39">
        <f ca="1"/>
        <v>1.4747021230112376E-2</v>
      </c>
      <c r="AD760" s="39">
        <f ca="1"/>
        <v>5.3027634233323402E-4</v>
      </c>
      <c r="AE760" s="39">
        <f ca="1"/>
        <v>1.3997729357182316E-4</v>
      </c>
      <c r="AF760" s="39">
        <f ca="1"/>
        <v>1.808405991259579E-2</v>
      </c>
      <c r="AJ760" s="1" t="s">
        <v>88</v>
      </c>
      <c r="AK760" s="70" t="s">
        <v>3</v>
      </c>
      <c r="AM760" s="39">
        <f ca="1"/>
        <v>3.1534088450453677</v>
      </c>
      <c r="AN760" s="39">
        <f ca="1"/>
        <v>9.0524035661592226</v>
      </c>
      <c r="AO760" s="39">
        <f ca="1"/>
        <v>3.1254255061637126</v>
      </c>
      <c r="AP760" s="39">
        <f ca="1"/>
        <v>9.5216507823675092E-2</v>
      </c>
      <c r="AQ760" s="39">
        <f ca="1"/>
        <v>8.3851485396075703E-2</v>
      </c>
      <c r="AR760" s="39">
        <f ca="1"/>
        <v>2.3899954360731135</v>
      </c>
    </row>
    <row r="761" spans="1:44" ht="24" customHeight="1" x14ac:dyDescent="0.2">
      <c r="AA761" s="39">
        <f ca="1"/>
        <v>6.8122686842821203E-3</v>
      </c>
      <c r="AB761" s="39">
        <f ca="1"/>
        <v>5.5100556929827127E-2</v>
      </c>
      <c r="AC761" s="39">
        <f ca="1"/>
        <v>3.472315144035399E-2</v>
      </c>
      <c r="AD761" s="39">
        <f ca="1"/>
        <v>6.1226971063262046E-2</v>
      </c>
      <c r="AE761" s="39">
        <f ca="1"/>
        <v>4.4166474187361119E-3</v>
      </c>
      <c r="AF761" s="39">
        <f ca="1"/>
        <v>1.1635065673885996E-3</v>
      </c>
      <c r="AJ761" s="1" t="s">
        <v>88</v>
      </c>
      <c r="AK761" s="70" t="s">
        <v>3</v>
      </c>
      <c r="AM761" s="39">
        <f ca="1"/>
        <v>3.8157722271017716</v>
      </c>
      <c r="AN761" s="39">
        <f ca="1"/>
        <v>7.9514057266390603</v>
      </c>
      <c r="AO761" s="39">
        <f ca="1"/>
        <v>3.8716921258221348</v>
      </c>
      <c r="AP761" s="39">
        <f ca="1"/>
        <v>7.9465398204928013</v>
      </c>
      <c r="AQ761" s="39">
        <f ca="1"/>
        <v>0.535354125301857</v>
      </c>
      <c r="AR761" s="39">
        <f ca="1"/>
        <v>8.5705585683667866</v>
      </c>
    </row>
    <row r="762" spans="1:44" ht="24" customHeight="1" x14ac:dyDescent="0.2">
      <c r="AA762" s="39">
        <f ca="1"/>
        <v>1.870612449015761E-3</v>
      </c>
      <c r="AB762" s="39">
        <f ca="1"/>
        <v>6.5207258037919658E-2</v>
      </c>
      <c r="AC762" s="39">
        <f ca="1"/>
        <v>6.8891099610691119E-4</v>
      </c>
      <c r="AD762" s="39">
        <f ca="1"/>
        <v>9.0604809766437228E-2</v>
      </c>
      <c r="AE762" s="39">
        <f ca="1"/>
        <v>3.1041228598514579E-2</v>
      </c>
      <c r="AF762" s="39">
        <f ca="1"/>
        <v>-7.7173516091365963E-4</v>
      </c>
      <c r="AJ762" s="1" t="s">
        <v>88</v>
      </c>
      <c r="AK762" s="70" t="s">
        <v>3</v>
      </c>
      <c r="AM762" s="39">
        <f ca="1"/>
        <v>0.47854317611756997</v>
      </c>
      <c r="AN762" s="39">
        <f ca="1"/>
        <v>8.2211044911719942</v>
      </c>
      <c r="AO762" s="39">
        <f ca="1"/>
        <v>0.48188784992500888</v>
      </c>
      <c r="AP762" s="39">
        <f ca="1"/>
        <v>9.317413174682823</v>
      </c>
      <c r="AQ762" s="39">
        <f ca="1"/>
        <v>6.1673611623026643</v>
      </c>
      <c r="AR762" s="39">
        <f ca="1"/>
        <v>-0.16295774220092613</v>
      </c>
    </row>
    <row r="763" spans="1:44" ht="24" customHeight="1" x14ac:dyDescent="0.2">
      <c r="AA763" s="39">
        <f ca="1"/>
        <v>1.6395174706839967E-2</v>
      </c>
      <c r="AB763" s="39">
        <f ca="1"/>
        <v>5.6946501488741016E-2</v>
      </c>
      <c r="AC763" s="39">
        <f ca="1"/>
        <v>1.4956705265614451E-2</v>
      </c>
      <c r="AD763" s="39">
        <f ca="1"/>
        <v>1.8871564890890379E-2</v>
      </c>
      <c r="AE763" s="39">
        <f ca="1"/>
        <v>3.0243548854060623E-2</v>
      </c>
      <c r="AF763" s="39">
        <f ca="1"/>
        <v>2.0533942513346989E-2</v>
      </c>
      <c r="AJ763" s="1" t="s">
        <v>88</v>
      </c>
      <c r="AK763" s="70" t="s">
        <v>3</v>
      </c>
      <c r="AM763" s="39">
        <f ca="1"/>
        <v>3.7950957846242819</v>
      </c>
      <c r="AN763" s="39">
        <f ca="1"/>
        <v>9.176658892454908</v>
      </c>
      <c r="AO763" s="39">
        <f ca="1"/>
        <v>3.8144003687501038</v>
      </c>
      <c r="AP763" s="39">
        <f ca="1"/>
        <v>8.9968237733001502</v>
      </c>
      <c r="AQ763" s="39">
        <f ca="1"/>
        <v>3.7117813360492553</v>
      </c>
      <c r="AR763" s="39">
        <f ca="1"/>
        <v>2.9060191989532185</v>
      </c>
    </row>
    <row r="764" spans="1:44" ht="24" customHeight="1" x14ac:dyDescent="0.2">
      <c r="AA764" s="39">
        <f ca="1"/>
        <v>1.4721143227716118E-3</v>
      </c>
      <c r="AB764" s="39">
        <f ca="1"/>
        <v>1.8860878495055278E-3</v>
      </c>
      <c r="AC764" s="39">
        <f ca="1"/>
        <v>2.6420051978551874E-4</v>
      </c>
      <c r="AD764" s="39">
        <f ca="1"/>
        <v>2.666680743043642E-2</v>
      </c>
      <c r="AE764" s="39">
        <f ca="1"/>
        <v>1.7789036218382057E-2</v>
      </c>
      <c r="AF764" s="39">
        <f ca="1"/>
        <v>6.0748262849273198E-3</v>
      </c>
      <c r="AJ764" s="1" t="s">
        <v>88</v>
      </c>
      <c r="AK764" s="70" t="s">
        <v>3</v>
      </c>
      <c r="AM764" s="39">
        <f ca="1"/>
        <v>0.53140560614810073</v>
      </c>
      <c r="AN764" s="39">
        <f ca="1"/>
        <v>1.2980900527985642</v>
      </c>
      <c r="AO764" s="39">
        <f ca="1"/>
        <v>0.52726230856036815</v>
      </c>
      <c r="AP764" s="39">
        <f ca="1"/>
        <v>4.2084666174271534</v>
      </c>
      <c r="AQ764" s="39">
        <f ca="1"/>
        <v>6.14546865317618</v>
      </c>
      <c r="AR764" s="39">
        <f ca="1"/>
        <v>2.0427216023907326</v>
      </c>
    </row>
    <row r="765" spans="1:44" ht="24" customHeight="1" x14ac:dyDescent="0.2">
      <c r="AA765" s="40">
        <f ca="1"/>
        <v>1.8848682156847846E-2</v>
      </c>
      <c r="AB765" s="40">
        <f ca="1"/>
        <v>3.0841189005513845E-4</v>
      </c>
      <c r="AC765" s="40">
        <f ca="1"/>
        <v>2.6261791882993872E-2</v>
      </c>
      <c r="AD765" s="40">
        <f ca="1"/>
        <v>1.8963823504527258E-2</v>
      </c>
      <c r="AE765" s="40">
        <f ca="1"/>
        <v>1.4102748504620321E-2</v>
      </c>
      <c r="AF765" s="40">
        <f ca="1"/>
        <v>1.0927540134200409E-2</v>
      </c>
      <c r="AJ765" s="1" t="s">
        <v>88</v>
      </c>
      <c r="AK765" s="70" t="s">
        <v>3</v>
      </c>
      <c r="AM765" s="40">
        <f ca="1"/>
        <v>2.6943546741284976</v>
      </c>
      <c r="AN765" s="40">
        <f ca="1"/>
        <v>8.9912311584436674E-2</v>
      </c>
      <c r="AO765" s="40">
        <f ca="1"/>
        <v>2.6918191642183098</v>
      </c>
      <c r="AP765" s="40">
        <f ca="1"/>
        <v>4.3613317267707146</v>
      </c>
      <c r="AQ765" s="40">
        <f ca="1"/>
        <v>3.641853002805072</v>
      </c>
      <c r="AR765" s="40">
        <f ca="1"/>
        <v>5.1027285909981899</v>
      </c>
    </row>
    <row r="766" spans="1:44" ht="24" customHeight="1" x14ac:dyDescent="0.2">
      <c r="AA766" s="70" t="s">
        <v>0</v>
      </c>
      <c r="AB766" s="70" t="s">
        <v>0</v>
      </c>
      <c r="AC766" s="70" t="s">
        <v>0</v>
      </c>
      <c r="AD766" s="70" t="s">
        <v>0</v>
      </c>
      <c r="AE766" s="70" t="s">
        <v>0</v>
      </c>
      <c r="AF766" s="70" t="s">
        <v>0</v>
      </c>
    </row>
    <row r="767" spans="1:44" s="102" customFormat="1" ht="33" thickBot="1" x14ac:dyDescent="0.45">
      <c r="A767" s="102" t="s">
        <v>128</v>
      </c>
    </row>
    <row r="768" spans="1:44" ht="24" customHeight="1" thickTop="1" x14ac:dyDescent="0.2"/>
    <row r="772" spans="17:44" ht="24" customHeight="1" x14ac:dyDescent="0.2">
      <c r="Q772" t="s">
        <v>90</v>
      </c>
      <c r="AA772" s="70" t="s">
        <v>0</v>
      </c>
      <c r="AB772" s="70" t="s">
        <v>0</v>
      </c>
      <c r="AC772" s="70" t="s">
        <v>0</v>
      </c>
      <c r="AD772" s="70" t="s">
        <v>0</v>
      </c>
      <c r="AE772" s="70" t="s">
        <v>0</v>
      </c>
      <c r="AF772" s="70" t="s">
        <v>0</v>
      </c>
    </row>
    <row r="773" spans="17:44" ht="24" customHeight="1" x14ac:dyDescent="0.2">
      <c r="Q773" s="83" cm="1">
        <f t="array" aca="1" ref="Q773:X774" ca="1">_xlfn.RANDARRAY(2,8)</f>
        <v>0.85204680305598557</v>
      </c>
      <c r="R773" s="83">
        <f ca="1"/>
        <v>0.89149276491409712</v>
      </c>
      <c r="S773" s="83">
        <f ca="1"/>
        <v>7.3997954275963895E-2</v>
      </c>
      <c r="T773" s="83">
        <f ca="1"/>
        <v>0.75385049586276121</v>
      </c>
      <c r="U773" s="83">
        <f ca="1"/>
        <v>0.12607271645527507</v>
      </c>
      <c r="V773" s="83">
        <f ca="1"/>
        <v>0.30784076238978852</v>
      </c>
      <c r="W773" s="83">
        <f ca="1"/>
        <v>0.45881536274739543</v>
      </c>
      <c r="X773" s="83">
        <f ca="1"/>
        <v>0.98184483475944972</v>
      </c>
      <c r="Y773" s="70" t="s">
        <v>3</v>
      </c>
      <c r="AA773" s="84" cm="1">
        <f t="array" aca="1" ref="AA773:AF774" ca="1">MMULT(_xlfn.ANCHORARRAY(Q773),_xlfn.ANCHORARRAY(AA758))</f>
        <v>4.1589214405846814E-2</v>
      </c>
      <c r="AB773" s="84">
        <f ca="1"/>
        <v>8.983815809387645E-2</v>
      </c>
      <c r="AC773" s="84">
        <f ca="1"/>
        <v>5.9418125462064292E-2</v>
      </c>
      <c r="AD773" s="84">
        <f ca="1"/>
        <v>0.10515809857137871</v>
      </c>
      <c r="AE773" s="84">
        <f ca="1"/>
        <v>5.0278782911653171E-2</v>
      </c>
      <c r="AF773" s="84">
        <f ca="1"/>
        <v>5.158028178313525E-2</v>
      </c>
    </row>
    <row r="774" spans="17:44" ht="24" customHeight="1" x14ac:dyDescent="0.2">
      <c r="Q774" s="83">
        <f ca="1"/>
        <v>0.91960636122735395</v>
      </c>
      <c r="R774" s="83">
        <f ca="1"/>
        <v>0.56651637779768094</v>
      </c>
      <c r="S774" s="83">
        <f ca="1"/>
        <v>0.40129611082645611</v>
      </c>
      <c r="T774" s="83">
        <f ca="1"/>
        <v>0.44592175372885268</v>
      </c>
      <c r="U774" s="83">
        <f ca="1"/>
        <v>0.22383225738812107</v>
      </c>
      <c r="V774" s="83">
        <f ca="1"/>
        <v>0.35392775770431717</v>
      </c>
      <c r="W774" s="83">
        <f ca="1"/>
        <v>0.87325312471752503</v>
      </c>
      <c r="X774" s="83">
        <f ca="1"/>
        <v>0.99635637804244626</v>
      </c>
      <c r="Y774" s="70" t="s">
        <v>3</v>
      </c>
      <c r="AA774" s="85">
        <f ca="1"/>
        <v>4.4823608931049794E-2</v>
      </c>
      <c r="AB774" s="85">
        <f ca="1"/>
        <v>0.10763769385466213</v>
      </c>
      <c r="AC774" s="85">
        <f ca="1"/>
        <v>5.4405652422206754E-2</v>
      </c>
      <c r="AD774" s="85">
        <f ca="1"/>
        <v>0.10506716250248112</v>
      </c>
      <c r="AE774" s="85">
        <f ca="1"/>
        <v>5.7030840215684761E-2</v>
      </c>
      <c r="AF774" s="85">
        <f ca="1"/>
        <v>6.1991591322365508E-2</v>
      </c>
    </row>
    <row r="778" spans="17:44" ht="24" customHeight="1" x14ac:dyDescent="0.2">
      <c r="W778" t="s">
        <v>87</v>
      </c>
      <c r="AA778" s="70" t="s">
        <v>0</v>
      </c>
      <c r="AB778" s="70" t="s">
        <v>0</v>
      </c>
      <c r="AC778" s="70" t="s">
        <v>0</v>
      </c>
      <c r="AD778" s="70" t="s">
        <v>0</v>
      </c>
      <c r="AE778" s="70" t="s">
        <v>0</v>
      </c>
      <c r="AF778" s="70" t="s">
        <v>0</v>
      </c>
    </row>
    <row r="779" spans="17:44" ht="24" customHeight="1" x14ac:dyDescent="0.2">
      <c r="W779" s="83" cm="1">
        <f t="array" aca="1" ref="W779:X786" ca="1">_xlfn.RANDARRAY(8,2)</f>
        <v>0.261950340534298</v>
      </c>
      <c r="X779" s="83">
        <f ca="1"/>
        <v>0.21170605341557569</v>
      </c>
      <c r="Y779" s="70" t="s">
        <v>3</v>
      </c>
      <c r="AA779" s="38" cm="1">
        <f t="array" aca="1" ref="AA779:AF786" ca="1">MMULT(_xlfn.ANCHORARRAY(W779),_xlfn.ANCHORARRAY(AA773))</f>
        <v>2.0383738222801207E-2</v>
      </c>
      <c r="AB779" s="38">
        <f ca="1"/>
        <v>4.6320687470389518E-2</v>
      </c>
      <c r="AC779" s="38">
        <f ca="1"/>
        <v>2.7082604156502332E-2</v>
      </c>
      <c r="AD779" s="38">
        <f ca="1"/>
        <v>4.9789554047685168E-2</v>
      </c>
      <c r="AE779" s="38">
        <f ca="1"/>
        <v>2.5244318410394512E-2</v>
      </c>
      <c r="AF779" s="38">
        <f ca="1"/>
        <v>2.6635467521756578E-2</v>
      </c>
      <c r="AJ779" s="1" t="s">
        <v>88</v>
      </c>
      <c r="AK779" s="70" t="s">
        <v>3</v>
      </c>
      <c r="AM779" s="38" cm="1">
        <f t="array" aca="1" ref="AM779:AR786" ca="1">_xlfn.ANCHORARRAY(AA779)+_xlfn.ANCHORARRAY(AM758)</f>
        <v>1.1171248848818227</v>
      </c>
      <c r="AN779" s="38">
        <f ca="1"/>
        <v>1.6975431516900243</v>
      </c>
      <c r="AO779" s="38">
        <f ca="1"/>
        <v>1.1231330712129859</v>
      </c>
      <c r="AP779" s="38">
        <f ca="1"/>
        <v>0.88917548170916394</v>
      </c>
      <c r="AQ779" s="38">
        <f ca="1"/>
        <v>7.1244593877806777</v>
      </c>
      <c r="AR779" s="38">
        <f ca="1"/>
        <v>3.4599937423678413</v>
      </c>
    </row>
    <row r="780" spans="17:44" ht="24" customHeight="1" x14ac:dyDescent="0.2">
      <c r="W780" s="83">
        <f ca="1"/>
        <v>0.88694413793709059</v>
      </c>
      <c r="X780" s="83">
        <f ca="1"/>
        <v>0.86118037076514375</v>
      </c>
      <c r="Y780" s="70" t="s">
        <v>3</v>
      </c>
      <c r="AA780" s="39">
        <f ca="1"/>
        <v>7.5488522076947895E-2</v>
      </c>
      <c r="AB780" s="39">
        <f ca="1"/>
        <v>0.17237689678649226</v>
      </c>
      <c r="AC780" s="39">
        <f ca="1"/>
        <v>9.9553637990464072E-2</v>
      </c>
      <c r="AD780" s="39">
        <f ca="1"/>
        <v>0.18375113704362339</v>
      </c>
      <c r="AE780" s="39">
        <f ca="1"/>
        <v>9.3708311888093421E-2</v>
      </c>
      <c r="AF780" s="39">
        <f ca="1"/>
        <v>9.9134770160011113E-2</v>
      </c>
      <c r="AJ780" s="1" t="s">
        <v>88</v>
      </c>
      <c r="AK780" s="70" t="s">
        <v>3</v>
      </c>
      <c r="AM780" s="39">
        <f ca="1"/>
        <v>1.6852855444640031</v>
      </c>
      <c r="AN780" s="39">
        <f ca="1"/>
        <v>1.9422790501059768</v>
      </c>
      <c r="AO780" s="39">
        <f ca="1"/>
        <v>1.6972388205823086</v>
      </c>
      <c r="AP780" s="39">
        <f ca="1"/>
        <v>1.493833870914957</v>
      </c>
      <c r="AQ780" s="39">
        <f ca="1"/>
        <v>2.86610170235656</v>
      </c>
      <c r="AR780" s="39">
        <f ca="1"/>
        <v>6.357022461401332</v>
      </c>
    </row>
    <row r="781" spans="17:44" ht="24" customHeight="1" x14ac:dyDescent="0.2">
      <c r="W781" s="83">
        <f ca="1"/>
        <v>0.84399645785617738</v>
      </c>
      <c r="X781" s="83">
        <f ca="1"/>
        <v>0.6473067620391797</v>
      </c>
      <c r="Y781" s="70" t="s">
        <v>3</v>
      </c>
      <c r="AA781" s="39">
        <f ca="1"/>
        <v>6.4115774803624112E-2</v>
      </c>
      <c r="AB781" s="39">
        <f ca="1"/>
        <v>0.14549769429398085</v>
      </c>
      <c r="AC781" s="39">
        <f ca="1"/>
        <v>8.5365834128483919E-2</v>
      </c>
      <c r="AD781" s="39">
        <f ca="1"/>
        <v>0.15676374746525976</v>
      </c>
      <c r="AE781" s="39">
        <f ca="1"/>
        <v>7.9351563199143715E-2</v>
      </c>
      <c r="AF781" s="39">
        <f ca="1"/>
        <v>8.3661151372726186E-2</v>
      </c>
      <c r="AJ781" s="1" t="s">
        <v>88</v>
      </c>
      <c r="AK781" s="70" t="s">
        <v>3</v>
      </c>
      <c r="AM781" s="39">
        <f ca="1"/>
        <v>3.2175246198489917</v>
      </c>
      <c r="AN781" s="39">
        <f ca="1"/>
        <v>9.1979012604532038</v>
      </c>
      <c r="AO781" s="39">
        <f ca="1"/>
        <v>3.2107913402921966</v>
      </c>
      <c r="AP781" s="39">
        <f ca="1"/>
        <v>0.25198025528893486</v>
      </c>
      <c r="AQ781" s="39">
        <f ca="1"/>
        <v>0.16320304859521942</v>
      </c>
      <c r="AR781" s="39">
        <f ca="1"/>
        <v>2.4736565874458396</v>
      </c>
    </row>
    <row r="782" spans="17:44" ht="24" customHeight="1" x14ac:dyDescent="0.2">
      <c r="W782" s="83">
        <f ca="1"/>
        <v>0.63463883700350454</v>
      </c>
      <c r="X782" s="83">
        <f ca="1"/>
        <v>0.92736161698679731</v>
      </c>
      <c r="Y782" s="70" t="s">
        <v>3</v>
      </c>
      <c r="AA782" s="39">
        <f ca="1"/>
        <v>6.7961825119898206E-2</v>
      </c>
      <c r="AB782" s="39">
        <f ca="1"/>
        <v>0.15683384999302405</v>
      </c>
      <c r="AC782" s="39">
        <f ca="1"/>
        <v>8.8162763843652125E-2</v>
      </c>
      <c r="AD782" s="39">
        <f ca="1"/>
        <v>0.16417266708935518</v>
      </c>
      <c r="AE782" s="39">
        <f ca="1"/>
        <v>8.4797080513536335E-2</v>
      </c>
      <c r="AF782" s="39">
        <f ca="1"/>
        <v>9.0223472411455591E-2</v>
      </c>
      <c r="AJ782" s="1" t="s">
        <v>88</v>
      </c>
      <c r="AK782" s="70" t="s">
        <v>3</v>
      </c>
      <c r="AM782" s="39">
        <f ca="1"/>
        <v>3.8837340522216697</v>
      </c>
      <c r="AN782" s="39">
        <f ca="1"/>
        <v>8.1082395766320836</v>
      </c>
      <c r="AO782" s="39">
        <f ca="1"/>
        <v>3.9598548896657868</v>
      </c>
      <c r="AP782" s="39">
        <f ca="1"/>
        <v>8.1107124875821572</v>
      </c>
      <c r="AQ782" s="39">
        <f ca="1"/>
        <v>0.62015120581539329</v>
      </c>
      <c r="AR782" s="39">
        <f ca="1"/>
        <v>8.6607820407782423</v>
      </c>
    </row>
    <row r="783" spans="17:44" ht="24" customHeight="1" x14ac:dyDescent="0.2">
      <c r="W783" s="83">
        <f ca="1"/>
        <v>0.29272227435455767</v>
      </c>
      <c r="X783" s="83">
        <f ca="1"/>
        <v>0.21442769176285004</v>
      </c>
      <c r="Y783" s="70" t="s">
        <v>3</v>
      </c>
      <c r="AA783" s="39">
        <f ca="1"/>
        <v>2.1785512429064489E-2</v>
      </c>
      <c r="AB783" s="39">
        <f ca="1"/>
        <v>4.9378132200995337E-2</v>
      </c>
      <c r="AC783" s="39">
        <f ca="1"/>
        <v>2.9059087290885618E-2</v>
      </c>
      <c r="AD783" s="39">
        <f ca="1"/>
        <v>5.3311426916094029E-2</v>
      </c>
      <c r="AE783" s="39">
        <f ca="1"/>
        <v>2.6946711112423388E-2</v>
      </c>
      <c r="AF783" s="39">
        <f ca="1"/>
        <v>2.8391411231369068E-2</v>
      </c>
      <c r="AJ783" s="1" t="s">
        <v>88</v>
      </c>
      <c r="AK783" s="70" t="s">
        <v>3</v>
      </c>
      <c r="AM783" s="39">
        <f ca="1"/>
        <v>0.50032868854663448</v>
      </c>
      <c r="AN783" s="39">
        <f ca="1"/>
        <v>8.27048262337299</v>
      </c>
      <c r="AO783" s="39">
        <f ca="1"/>
        <v>0.51094693721589446</v>
      </c>
      <c r="AP783" s="39">
        <f ca="1"/>
        <v>9.3707246015989174</v>
      </c>
      <c r="AQ783" s="39">
        <f ca="1"/>
        <v>6.194307873415088</v>
      </c>
      <c r="AR783" s="39">
        <f ca="1"/>
        <v>-0.13456633096955706</v>
      </c>
    </row>
    <row r="784" spans="17:44" ht="24" customHeight="1" x14ac:dyDescent="0.2">
      <c r="W784" s="83">
        <f ca="1"/>
        <v>0.19523146988757922</v>
      </c>
      <c r="X784" s="83">
        <f ca="1"/>
        <v>0.19639973570080604</v>
      </c>
      <c r="Y784" s="70" t="s">
        <v>3</v>
      </c>
      <c r="AA784" s="39">
        <f ca="1"/>
        <v>1.692286840713763E-2</v>
      </c>
      <c r="AB784" s="39">
        <f ca="1"/>
        <v>3.8679250281160135E-2</v>
      </c>
      <c r="AC784" s="39">
        <f ca="1"/>
        <v>2.2285543728274734E-2</v>
      </c>
      <c r="AD784" s="39">
        <f ca="1"/>
        <v>4.1165333100994142E-2</v>
      </c>
      <c r="AE784" s="39">
        <f ca="1"/>
        <v>2.1016842637155937E-2</v>
      </c>
      <c r="AF784" s="39">
        <f ca="1"/>
        <v>2.2245226381121988E-2</v>
      </c>
      <c r="AJ784" s="1" t="s">
        <v>88</v>
      </c>
      <c r="AK784" s="70" t="s">
        <v>3</v>
      </c>
      <c r="AM784" s="39">
        <f ca="1"/>
        <v>3.8120186530314193</v>
      </c>
      <c r="AN784" s="39">
        <f ca="1"/>
        <v>9.2153381427360674</v>
      </c>
      <c r="AO784" s="39">
        <f ca="1"/>
        <v>3.8366859124783783</v>
      </c>
      <c r="AP784" s="39">
        <f ca="1"/>
        <v>9.0379891064011435</v>
      </c>
      <c r="AQ784" s="39">
        <f ca="1"/>
        <v>3.7327981786864113</v>
      </c>
      <c r="AR784" s="39">
        <f ca="1"/>
        <v>2.9282644253343406</v>
      </c>
    </row>
    <row r="785" spans="23:44" ht="24" customHeight="1" x14ac:dyDescent="0.2">
      <c r="W785" s="83">
        <f ca="1"/>
        <v>0.43212129601695914</v>
      </c>
      <c r="X785" s="83">
        <f ca="1"/>
        <v>0.82979070635262553</v>
      </c>
      <c r="Y785" s="70" t="s">
        <v>3</v>
      </c>
      <c r="AA785" s="39">
        <f ca="1"/>
        <v>5.5165799345551374E-2</v>
      </c>
      <c r="AB785" s="39">
        <f ca="1"/>
        <v>0.1281377393211301</v>
      </c>
      <c r="AC785" s="39">
        <f ca="1"/>
        <v>7.0821142134563878E-2</v>
      </c>
      <c r="AD785" s="39">
        <f ca="1"/>
        <v>0.13262480882874322</v>
      </c>
      <c r="AE785" s="39">
        <f ca="1"/>
        <v>6.9050194020395694E-2</v>
      </c>
      <c r="AF785" s="39">
        <f ca="1"/>
        <v>7.3728984564357308E-2</v>
      </c>
      <c r="AJ785" s="1" t="s">
        <v>88</v>
      </c>
      <c r="AK785" s="70" t="s">
        <v>3</v>
      </c>
      <c r="AM785" s="39">
        <f ca="1"/>
        <v>0.58657140549365205</v>
      </c>
      <c r="AN785" s="39">
        <f ca="1"/>
        <v>1.4262277921196942</v>
      </c>
      <c r="AO785" s="39">
        <f ca="1"/>
        <v>0.59808345069493207</v>
      </c>
      <c r="AP785" s="39">
        <f ca="1"/>
        <v>4.3410914262558968</v>
      </c>
      <c r="AQ785" s="39">
        <f ca="1"/>
        <v>6.214518847196576</v>
      </c>
      <c r="AR785" s="39">
        <f ca="1"/>
        <v>2.1164505869550898</v>
      </c>
    </row>
    <row r="786" spans="23:44" ht="24" customHeight="1" x14ac:dyDescent="0.2">
      <c r="W786" s="83">
        <f ca="1"/>
        <v>7.1229270455888116E-3</v>
      </c>
      <c r="X786" s="83">
        <f ca="1"/>
        <v>0.12563487564342357</v>
      </c>
      <c r="Y786" s="70" t="s">
        <v>3</v>
      </c>
      <c r="AA786" s="40">
        <f ca="1"/>
        <v>5.9276454740380888E-3</v>
      </c>
      <c r="AB786" s="40">
        <f ca="1"/>
        <v>1.4162958927988129E-2</v>
      </c>
      <c r="AC786" s="40">
        <f ca="1"/>
        <v>7.2584783492151989E-3</v>
      </c>
      <c r="AD786" s="40">
        <f ca="1"/>
        <v>1.3949133359583359E-2</v>
      </c>
      <c r="AE786" s="40">
        <f ca="1"/>
        <v>7.5231946209582184E-3</v>
      </c>
      <c r="AF786" s="40">
        <f ca="1"/>
        <v>8.155708450855512E-3</v>
      </c>
      <c r="AJ786" s="1" t="s">
        <v>88</v>
      </c>
      <c r="AK786" s="70" t="s">
        <v>3</v>
      </c>
      <c r="AM786" s="40">
        <f ca="1"/>
        <v>2.7002823196025356</v>
      </c>
      <c r="AN786" s="40">
        <f ca="1"/>
        <v>0.10407527051242481</v>
      </c>
      <c r="AO786" s="40">
        <f ca="1"/>
        <v>2.6990776425675249</v>
      </c>
      <c r="AP786" s="40">
        <f ca="1"/>
        <v>4.3752808601302977</v>
      </c>
      <c r="AQ786" s="40">
        <f ca="1"/>
        <v>3.6493761974260304</v>
      </c>
      <c r="AR786" s="40">
        <f ca="1"/>
        <v>5.1108842994490455</v>
      </c>
    </row>
    <row r="791" spans="23:44" ht="24" customHeight="1" x14ac:dyDescent="0.2">
      <c r="AA791" s="38" cm="1">
        <f t="array" aca="1" ref="AA791:AF798" ca="1">_xlfn.ANCHORARRAY(AM779)</f>
        <v>1.1171248848818227</v>
      </c>
      <c r="AB791" s="38">
        <f ca="1"/>
        <v>1.6975431516900243</v>
      </c>
      <c r="AC791" s="38">
        <f ca="1"/>
        <v>1.1231330712129859</v>
      </c>
      <c r="AD791" s="38">
        <f ca="1"/>
        <v>0.88917548170916394</v>
      </c>
      <c r="AE791" s="38">
        <f ca="1"/>
        <v>7.1244593877806777</v>
      </c>
      <c r="AF791" s="38">
        <f ca="1"/>
        <v>3.4599937423678413</v>
      </c>
    </row>
    <row r="792" spans="23:44" ht="24" customHeight="1" x14ac:dyDescent="0.2">
      <c r="AA792" s="39">
        <f ca="1"/>
        <v>1.6852855444640031</v>
      </c>
      <c r="AB792" s="39">
        <f ca="1"/>
        <v>1.9422790501059768</v>
      </c>
      <c r="AC792" s="39">
        <f ca="1"/>
        <v>1.6972388205823086</v>
      </c>
      <c r="AD792" s="39">
        <f ca="1"/>
        <v>1.493833870914957</v>
      </c>
      <c r="AE792" s="39">
        <f ca="1"/>
        <v>2.86610170235656</v>
      </c>
      <c r="AF792" s="39">
        <f ca="1"/>
        <v>6.357022461401332</v>
      </c>
    </row>
    <row r="793" spans="23:44" ht="24" customHeight="1" x14ac:dyDescent="0.2">
      <c r="AA793" s="39">
        <f ca="1"/>
        <v>3.2175246198489917</v>
      </c>
      <c r="AB793" s="39">
        <f ca="1"/>
        <v>9.1979012604532038</v>
      </c>
      <c r="AC793" s="39">
        <f ca="1"/>
        <v>3.2107913402921966</v>
      </c>
      <c r="AD793" s="39">
        <f ca="1"/>
        <v>0.25198025528893486</v>
      </c>
      <c r="AE793" s="39">
        <f ca="1"/>
        <v>0.16320304859521942</v>
      </c>
      <c r="AF793" s="39">
        <f ca="1"/>
        <v>2.4736565874458396</v>
      </c>
    </row>
    <row r="794" spans="23:44" ht="24" customHeight="1" x14ac:dyDescent="0.2">
      <c r="AA794" s="39">
        <f ca="1"/>
        <v>3.8837340522216697</v>
      </c>
      <c r="AB794" s="39">
        <f ca="1"/>
        <v>8.1082395766320836</v>
      </c>
      <c r="AC794" s="39">
        <f ca="1"/>
        <v>3.9598548896657868</v>
      </c>
      <c r="AD794" s="39">
        <f ca="1"/>
        <v>8.1107124875821572</v>
      </c>
      <c r="AE794" s="39">
        <f ca="1"/>
        <v>0.62015120581539329</v>
      </c>
      <c r="AF794" s="39">
        <f ca="1"/>
        <v>8.6607820407782423</v>
      </c>
    </row>
    <row r="795" spans="23:44" ht="24" customHeight="1" x14ac:dyDescent="0.2">
      <c r="AA795" s="39">
        <f ca="1"/>
        <v>0.50032868854663448</v>
      </c>
      <c r="AB795" s="39">
        <f ca="1"/>
        <v>8.27048262337299</v>
      </c>
      <c r="AC795" s="39">
        <f ca="1"/>
        <v>0.51094693721589446</v>
      </c>
      <c r="AD795" s="39">
        <f ca="1"/>
        <v>9.3707246015989174</v>
      </c>
      <c r="AE795" s="39">
        <f ca="1"/>
        <v>6.194307873415088</v>
      </c>
      <c r="AF795" s="39">
        <f ca="1"/>
        <v>-0.13456633096955706</v>
      </c>
    </row>
    <row r="796" spans="23:44" ht="24" customHeight="1" x14ac:dyDescent="0.2">
      <c r="AA796" s="39">
        <f ca="1"/>
        <v>3.8120186530314193</v>
      </c>
      <c r="AB796" s="39">
        <f ca="1"/>
        <v>9.2153381427360674</v>
      </c>
      <c r="AC796" s="39">
        <f ca="1"/>
        <v>3.8366859124783783</v>
      </c>
      <c r="AD796" s="39">
        <f ca="1"/>
        <v>9.0379891064011435</v>
      </c>
      <c r="AE796" s="39">
        <f ca="1"/>
        <v>3.7327981786864113</v>
      </c>
      <c r="AF796" s="39">
        <f ca="1"/>
        <v>2.9282644253343406</v>
      </c>
    </row>
    <row r="797" spans="23:44" ht="24" customHeight="1" x14ac:dyDescent="0.2">
      <c r="AA797" s="39">
        <f ca="1"/>
        <v>0.58657140549365205</v>
      </c>
      <c r="AB797" s="39">
        <f ca="1"/>
        <v>1.4262277921196942</v>
      </c>
      <c r="AC797" s="39">
        <f ca="1"/>
        <v>0.59808345069493207</v>
      </c>
      <c r="AD797" s="39">
        <f ca="1"/>
        <v>4.3410914262558968</v>
      </c>
      <c r="AE797" s="39">
        <f ca="1"/>
        <v>6.214518847196576</v>
      </c>
      <c r="AF797" s="39">
        <f ca="1"/>
        <v>2.1164505869550898</v>
      </c>
    </row>
    <row r="798" spans="23:44" ht="24" customHeight="1" x14ac:dyDescent="0.2">
      <c r="AA798" s="40">
        <f ca="1"/>
        <v>2.7002823196025356</v>
      </c>
      <c r="AB798" s="40">
        <f ca="1"/>
        <v>0.10407527051242481</v>
      </c>
      <c r="AC798" s="40">
        <f ca="1"/>
        <v>2.6990776425675249</v>
      </c>
      <c r="AD798" s="40">
        <f ca="1"/>
        <v>4.3752808601302977</v>
      </c>
      <c r="AE798" s="40">
        <f ca="1"/>
        <v>3.6493761974260304</v>
      </c>
      <c r="AF798" s="40">
        <f ca="1"/>
        <v>5.1108842994490455</v>
      </c>
    </row>
    <row r="799" spans="23:44" ht="24" customHeight="1" thickBot="1" x14ac:dyDescent="0.25">
      <c r="AA799" s="70" t="s">
        <v>0</v>
      </c>
      <c r="AB799" s="70" t="s">
        <v>0</v>
      </c>
      <c r="AC799" s="70" t="s">
        <v>0</v>
      </c>
      <c r="AD799" s="70" t="s">
        <v>0</v>
      </c>
      <c r="AE799" s="70" t="s">
        <v>0</v>
      </c>
      <c r="AF799" s="70" t="s">
        <v>0</v>
      </c>
    </row>
    <row r="800" spans="23:44" ht="24" customHeight="1" thickBot="1" x14ac:dyDescent="0.25">
      <c r="W800" s="83"/>
      <c r="X800" s="83" t="s">
        <v>124</v>
      </c>
      <c r="Y800" s="83"/>
      <c r="Z800" s="70" t="s">
        <v>3</v>
      </c>
      <c r="AA800" s="117" t="s">
        <v>121</v>
      </c>
      <c r="AB800" s="118"/>
      <c r="AC800" s="118"/>
      <c r="AD800" s="118"/>
      <c r="AE800" s="118"/>
      <c r="AF800" s="119"/>
    </row>
    <row r="801" spans="1:44" ht="24" customHeight="1" x14ac:dyDescent="0.2">
      <c r="AA801" s="70" t="s">
        <v>0</v>
      </c>
      <c r="AB801" s="70" t="s">
        <v>0</v>
      </c>
      <c r="AC801" s="70" t="s">
        <v>0</v>
      </c>
      <c r="AD801" s="70" t="s">
        <v>0</v>
      </c>
      <c r="AE801" s="70" t="s">
        <v>0</v>
      </c>
      <c r="AF801" s="70" t="s">
        <v>0</v>
      </c>
    </row>
    <row r="802" spans="1:44" ht="24" customHeight="1" x14ac:dyDescent="0.2">
      <c r="AA802" s="38" cm="1">
        <f t="array" aca="1" ref="AA802:AF809" ca="1">_xlfn.ANCHORARRAY(AA791)*_xlfn.RANDARRAY(8,6)/100</f>
        <v>4.859963234156126E-3</v>
      </c>
      <c r="AB802" s="38">
        <f ca="1"/>
        <v>7.3746478427008291E-3</v>
      </c>
      <c r="AC802" s="38">
        <f ca="1"/>
        <v>5.6587888271589634E-3</v>
      </c>
      <c r="AD802" s="38">
        <f ca="1"/>
        <v>3.3836158400566953E-4</v>
      </c>
      <c r="AE802" s="38">
        <f ca="1"/>
        <v>5.0962941353403943E-2</v>
      </c>
      <c r="AF802" s="38">
        <f ca="1"/>
        <v>2.8989848189507145E-2</v>
      </c>
      <c r="AJ802" s="1" t="s">
        <v>88</v>
      </c>
      <c r="AK802" s="70" t="s">
        <v>3</v>
      </c>
      <c r="AM802" s="38" cm="1">
        <f t="array" aca="1" ref="AM802:AR809" ca="1">_xlfn.ANCHORARRAY(AA802)+_xlfn.ANCHORARRAY(AM779)</f>
        <v>1.1219848481159789</v>
      </c>
      <c r="AN802" s="38">
        <f ca="1"/>
        <v>1.7049177995327252</v>
      </c>
      <c r="AO802" s="38">
        <f ca="1"/>
        <v>1.1287918600401448</v>
      </c>
      <c r="AP802" s="38">
        <f ca="1"/>
        <v>0.88951384329316963</v>
      </c>
      <c r="AQ802" s="38">
        <f ca="1"/>
        <v>7.175422329134082</v>
      </c>
      <c r="AR802" s="38">
        <f ca="1"/>
        <v>3.4889835905573485</v>
      </c>
    </row>
    <row r="803" spans="1:44" ht="24" customHeight="1" x14ac:dyDescent="0.2">
      <c r="AA803" s="39">
        <f ca="1"/>
        <v>1.4014086233584721E-2</v>
      </c>
      <c r="AB803" s="39">
        <f ca="1"/>
        <v>1.0934145455849205E-2</v>
      </c>
      <c r="AC803" s="39">
        <f ca="1"/>
        <v>1.0050450851882015E-2</v>
      </c>
      <c r="AD803" s="39">
        <f ca="1"/>
        <v>6.184095442484475E-3</v>
      </c>
      <c r="AE803" s="39">
        <f ca="1"/>
        <v>7.1000596431878751E-3</v>
      </c>
      <c r="AF803" s="39">
        <f ca="1"/>
        <v>6.7670569158941518E-3</v>
      </c>
      <c r="AJ803" s="1" t="s">
        <v>88</v>
      </c>
      <c r="AK803" s="70" t="s">
        <v>3</v>
      </c>
      <c r="AM803" s="39">
        <f ca="1"/>
        <v>1.6992996306975878</v>
      </c>
      <c r="AN803" s="39">
        <f ca="1"/>
        <v>1.9532131955618259</v>
      </c>
      <c r="AO803" s="39">
        <f ca="1"/>
        <v>1.7072892714341905</v>
      </c>
      <c r="AP803" s="39">
        <f ca="1"/>
        <v>1.5000179663574416</v>
      </c>
      <c r="AQ803" s="39">
        <f ca="1"/>
        <v>2.8732017619997481</v>
      </c>
      <c r="AR803" s="39">
        <f ca="1"/>
        <v>6.3637895183172262</v>
      </c>
    </row>
    <row r="804" spans="1:44" ht="24" customHeight="1" x14ac:dyDescent="0.2">
      <c r="AA804" s="39">
        <f ca="1"/>
        <v>1.6717744858115495E-2</v>
      </c>
      <c r="AB804" s="39">
        <f ca="1"/>
        <v>7.4300621800693925E-2</v>
      </c>
      <c r="AC804" s="39">
        <f ca="1"/>
        <v>1.9273005723744213E-2</v>
      </c>
      <c r="AD804" s="39">
        <f ca="1"/>
        <v>1.5253755006056358E-3</v>
      </c>
      <c r="AE804" s="39">
        <f ca="1"/>
        <v>2.3341929579534201E-4</v>
      </c>
      <c r="AF804" s="39">
        <f ca="1"/>
        <v>1.2104711548669203E-2</v>
      </c>
      <c r="AJ804" s="1" t="s">
        <v>88</v>
      </c>
      <c r="AK804" s="70" t="s">
        <v>3</v>
      </c>
      <c r="AM804" s="39">
        <f ca="1"/>
        <v>3.2342423647071072</v>
      </c>
      <c r="AN804" s="39">
        <f ca="1"/>
        <v>9.2722018822538974</v>
      </c>
      <c r="AO804" s="39">
        <f ca="1"/>
        <v>3.2300643460159408</v>
      </c>
      <c r="AP804" s="39">
        <f ca="1"/>
        <v>0.25350563078954047</v>
      </c>
      <c r="AQ804" s="39">
        <f ca="1"/>
        <v>0.16343646789101476</v>
      </c>
      <c r="AR804" s="39">
        <f ca="1"/>
        <v>2.4857612989945088</v>
      </c>
    </row>
    <row r="805" spans="1:44" ht="24" customHeight="1" x14ac:dyDescent="0.2">
      <c r="AA805" s="39">
        <f ca="1"/>
        <v>2.0542050562952996E-2</v>
      </c>
      <c r="AB805" s="39">
        <f ca="1"/>
        <v>5.828940460756013E-2</v>
      </c>
      <c r="AC805" s="39">
        <f ca="1"/>
        <v>1.0346671016348214E-2</v>
      </c>
      <c r="AD805" s="39">
        <f ca="1"/>
        <v>6.9927914624749329E-2</v>
      </c>
      <c r="AE805" s="39">
        <f ca="1"/>
        <v>2.3537243606608574E-5</v>
      </c>
      <c r="AF805" s="39">
        <f ca="1"/>
        <v>4.6677114155439431E-2</v>
      </c>
      <c r="AJ805" s="1" t="s">
        <v>88</v>
      </c>
      <c r="AK805" s="70" t="s">
        <v>3</v>
      </c>
      <c r="AM805" s="39">
        <f ca="1"/>
        <v>3.9042761027846229</v>
      </c>
      <c r="AN805" s="39">
        <f ca="1"/>
        <v>8.1665289812396438</v>
      </c>
      <c r="AO805" s="39">
        <f ca="1"/>
        <v>3.9702015606821348</v>
      </c>
      <c r="AP805" s="39">
        <f ca="1"/>
        <v>8.1806404022069064</v>
      </c>
      <c r="AQ805" s="39">
        <f ca="1"/>
        <v>0.62017474305899989</v>
      </c>
      <c r="AR805" s="39">
        <f ca="1"/>
        <v>8.7074591549336819</v>
      </c>
    </row>
    <row r="806" spans="1:44" ht="24" customHeight="1" x14ac:dyDescent="0.2">
      <c r="AA806" s="39">
        <f ca="1"/>
        <v>2.3435564873425423E-3</v>
      </c>
      <c r="AB806" s="39">
        <f ca="1"/>
        <v>1.0076670219779532E-2</v>
      </c>
      <c r="AC806" s="39">
        <f ca="1"/>
        <v>1.6482792692588178E-3</v>
      </c>
      <c r="AD806" s="39">
        <f ca="1"/>
        <v>4.161357413502232E-2</v>
      </c>
      <c r="AE806" s="39">
        <f ca="1"/>
        <v>4.0256112252178896E-3</v>
      </c>
      <c r="AF806" s="39">
        <f ca="1"/>
        <v>-1.2330816049600784E-3</v>
      </c>
      <c r="AJ806" s="1" t="s">
        <v>88</v>
      </c>
      <c r="AK806" s="70" t="s">
        <v>3</v>
      </c>
      <c r="AM806" s="39">
        <f ca="1"/>
        <v>0.50267224503397701</v>
      </c>
      <c r="AN806" s="39">
        <f ca="1"/>
        <v>8.2805592935927699</v>
      </c>
      <c r="AO806" s="39">
        <f ca="1"/>
        <v>0.51259521648515327</v>
      </c>
      <c r="AP806" s="39">
        <f ca="1"/>
        <v>9.4123381757339395</v>
      </c>
      <c r="AQ806" s="39">
        <f ca="1"/>
        <v>6.1983334846403055</v>
      </c>
      <c r="AR806" s="39">
        <f ca="1"/>
        <v>-0.13579941257451714</v>
      </c>
    </row>
    <row r="807" spans="1:44" ht="24" customHeight="1" x14ac:dyDescent="0.2">
      <c r="AA807" s="39">
        <f ca="1"/>
        <v>2.768757283396522E-2</v>
      </c>
      <c r="AB807" s="39">
        <f ca="1"/>
        <v>8.8285227492487531E-2</v>
      </c>
      <c r="AC807" s="39">
        <f ca="1"/>
        <v>1.0281655120988551E-2</v>
      </c>
      <c r="AD807" s="39">
        <f ca="1"/>
        <v>1.773519755923682E-3</v>
      </c>
      <c r="AE807" s="39">
        <f ca="1"/>
        <v>1.7762494705691717E-2</v>
      </c>
      <c r="AF807" s="39">
        <f ca="1"/>
        <v>6.4653308106786119E-3</v>
      </c>
      <c r="AJ807" s="1" t="s">
        <v>88</v>
      </c>
      <c r="AK807" s="70" t="s">
        <v>3</v>
      </c>
      <c r="AM807" s="39">
        <f ca="1"/>
        <v>3.8397062258653847</v>
      </c>
      <c r="AN807" s="39">
        <f ca="1"/>
        <v>9.3036233702285553</v>
      </c>
      <c r="AO807" s="39">
        <f ca="1"/>
        <v>3.8469675675993669</v>
      </c>
      <c r="AP807" s="39">
        <f ca="1"/>
        <v>9.0397626261570672</v>
      </c>
      <c r="AQ807" s="39">
        <f ca="1"/>
        <v>3.7505606733921031</v>
      </c>
      <c r="AR807" s="39">
        <f ca="1"/>
        <v>2.9347297561450194</v>
      </c>
    </row>
    <row r="808" spans="1:44" ht="24" customHeight="1" x14ac:dyDescent="0.2">
      <c r="AA808" s="39">
        <f ca="1"/>
        <v>2.7358106771511776E-3</v>
      </c>
      <c r="AB808" s="39">
        <f ca="1"/>
        <v>3.9503151746311345E-3</v>
      </c>
      <c r="AC808" s="39">
        <f ca="1"/>
        <v>3.2935962654773946E-3</v>
      </c>
      <c r="AD808" s="39">
        <f ca="1"/>
        <v>3.5353602615675647E-2</v>
      </c>
      <c r="AE808" s="39">
        <f ca="1"/>
        <v>5.9610925383313026E-3</v>
      </c>
      <c r="AF808" s="39">
        <f ca="1"/>
        <v>1.0909355892226106E-4</v>
      </c>
      <c r="AJ808" s="1" t="s">
        <v>88</v>
      </c>
      <c r="AK808" s="70" t="s">
        <v>3</v>
      </c>
      <c r="AM808" s="39">
        <f ca="1"/>
        <v>0.58930721617080328</v>
      </c>
      <c r="AN808" s="39">
        <f ca="1"/>
        <v>1.4301781072943254</v>
      </c>
      <c r="AO808" s="39">
        <f ca="1"/>
        <v>0.6013770469604095</v>
      </c>
      <c r="AP808" s="39">
        <f ca="1"/>
        <v>4.3764450288715722</v>
      </c>
      <c r="AQ808" s="39">
        <f ca="1"/>
        <v>6.2204799397349069</v>
      </c>
      <c r="AR808" s="39">
        <f ca="1"/>
        <v>2.1165596805140119</v>
      </c>
    </row>
    <row r="809" spans="1:44" ht="24" customHeight="1" x14ac:dyDescent="0.2">
      <c r="AA809" s="40">
        <f ca="1"/>
        <v>2.6513208699931859E-2</v>
      </c>
      <c r="AB809" s="40">
        <f ca="1"/>
        <v>9.5514248886805723E-4</v>
      </c>
      <c r="AC809" s="40">
        <f ca="1"/>
        <v>1.6450469250624814E-4</v>
      </c>
      <c r="AD809" s="40">
        <f ca="1"/>
        <v>3.2979359893866855E-2</v>
      </c>
      <c r="AE809" s="40">
        <f ca="1"/>
        <v>7.1716413322735926E-3</v>
      </c>
      <c r="AF809" s="40">
        <f ca="1"/>
        <v>2.60747972193121E-2</v>
      </c>
      <c r="AJ809" s="1" t="s">
        <v>88</v>
      </c>
      <c r="AK809" s="70" t="s">
        <v>3</v>
      </c>
      <c r="AM809" s="40">
        <f ca="1"/>
        <v>2.7267955283024676</v>
      </c>
      <c r="AN809" s="40">
        <f ca="1"/>
        <v>0.10503041300129287</v>
      </c>
      <c r="AO809" s="40">
        <f ca="1"/>
        <v>2.6992421472600312</v>
      </c>
      <c r="AP809" s="40">
        <f ca="1"/>
        <v>4.4082602200241645</v>
      </c>
      <c r="AQ809" s="40">
        <f ca="1"/>
        <v>3.6565478387583039</v>
      </c>
      <c r="AR809" s="40">
        <f ca="1"/>
        <v>5.1369590966683578</v>
      </c>
    </row>
    <row r="813" spans="1:44" s="102" customFormat="1" ht="33" thickBot="1" x14ac:dyDescent="0.45">
      <c r="A813" s="102" t="s">
        <v>129</v>
      </c>
    </row>
    <row r="814" spans="1:44" ht="24" customHeight="1" thickTop="1" x14ac:dyDescent="0.2"/>
    <row r="815" spans="1:44" ht="24" customHeight="1" x14ac:dyDescent="0.2">
      <c r="Q815" t="s">
        <v>90</v>
      </c>
      <c r="AA815" s="70" t="s">
        <v>0</v>
      </c>
      <c r="AB815" s="70" t="s">
        <v>0</v>
      </c>
      <c r="AC815" s="70" t="s">
        <v>0</v>
      </c>
      <c r="AD815" s="70" t="s">
        <v>0</v>
      </c>
      <c r="AE815" s="70" t="s">
        <v>0</v>
      </c>
      <c r="AF815" s="70" t="s">
        <v>0</v>
      </c>
    </row>
    <row r="816" spans="1:44" ht="24" customHeight="1" x14ac:dyDescent="0.2">
      <c r="Q816" s="83" cm="1">
        <f t="array" aca="1" ref="Q816:X817" ca="1">_xlfn.RANDARRAY(2,8)</f>
        <v>0.40306362512112526</v>
      </c>
      <c r="R816" s="83">
        <f ca="1"/>
        <v>0.79742582029203368</v>
      </c>
      <c r="S816" s="83">
        <f ca="1"/>
        <v>0.70996389966558993</v>
      </c>
      <c r="T816" s="83">
        <f ca="1"/>
        <v>0.86751174357789163</v>
      </c>
      <c r="U816" s="83">
        <f ca="1"/>
        <v>0.28675682724208063</v>
      </c>
      <c r="V816" s="83">
        <f ca="1"/>
        <v>0.54539607508517518</v>
      </c>
      <c r="W816" s="83">
        <f ca="1"/>
        <v>0.9212484950619455</v>
      </c>
      <c r="X816" s="83">
        <f ca="1"/>
        <v>0.3709412573454165</v>
      </c>
      <c r="Y816" s="70" t="s">
        <v>3</v>
      </c>
      <c r="AA816" s="84" cm="1">
        <f t="array" aca="1" ref="AA816:AF817" ca="1">MMULT(_xlfn.ANCHORARRAY(Q816),_xlfn.ANCHORARRAY(AA802))</f>
        <v>7.0951462858755129E-2</v>
      </c>
      <c r="AB816" s="84">
        <f ca="1"/>
        <v>0.17004261863642139</v>
      </c>
      <c r="AC816" s="84">
        <f ca="1"/>
        <v>4.2129809731280436E-2</v>
      </c>
      <c r="AD816" s="84">
        <f ca="1"/>
        <v>0.12451709294070115</v>
      </c>
      <c r="AE816" s="84">
        <f ca="1"/>
        <v>4.5383088464315685E-2</v>
      </c>
      <c r="AF816" s="84">
        <f ca="1"/>
        <v>7.9113123938722385E-2</v>
      </c>
    </row>
    <row r="817" spans="17:44" ht="24" customHeight="1" x14ac:dyDescent="0.2">
      <c r="Q817" s="83">
        <f ca="1"/>
        <v>0.88675710651885287</v>
      </c>
      <c r="R817" s="83">
        <f ca="1"/>
        <v>0.46064168041411424</v>
      </c>
      <c r="S817" s="83">
        <f ca="1"/>
        <v>0.95804398931204116</v>
      </c>
      <c r="T817" s="83">
        <f ca="1"/>
        <v>0.37014605010668999</v>
      </c>
      <c r="U817" s="83">
        <f ca="1"/>
        <v>0.8676527440132169</v>
      </c>
      <c r="V817" s="83">
        <f ca="1"/>
        <v>0.87207610195686902</v>
      </c>
      <c r="W817" s="83">
        <f ca="1"/>
        <v>0.50068661366599487</v>
      </c>
      <c r="X817" s="83">
        <f ca="1"/>
        <v>0.28273123704061431</v>
      </c>
      <c r="Y817" s="70" t="s">
        <v>3</v>
      </c>
      <c r="AA817" s="85">
        <f ca="1"/>
        <v>6.9429932904459687E-2</v>
      </c>
      <c r="AB817" s="85">
        <f ca="1"/>
        <v>0.19231750767998379</v>
      </c>
      <c r="AC817" s="85">
        <f ca="1"/>
        <v>4.4033884400772667E-2</v>
      </c>
      <c r="AD817" s="85">
        <f ca="1"/>
        <v>9.5171761652080661E-2</v>
      </c>
      <c r="AE817" s="85">
        <f ca="1"/>
        <v>7.2690038022502443E-2</v>
      </c>
      <c r="AF817" s="85">
        <f ca="1"/>
        <v>6.9693493155808403E-2</v>
      </c>
    </row>
    <row r="818" spans="17:44" ht="24" customHeight="1" x14ac:dyDescent="0.2">
      <c r="AA818" s="124" t="s">
        <v>88</v>
      </c>
      <c r="AB818" s="124" t="s">
        <v>88</v>
      </c>
      <c r="AC818" s="124" t="s">
        <v>88</v>
      </c>
      <c r="AD818" s="124" t="s">
        <v>88</v>
      </c>
      <c r="AE818" s="124" t="s">
        <v>88</v>
      </c>
      <c r="AF818" s="124" t="s">
        <v>88</v>
      </c>
    </row>
    <row r="819" spans="17:44" ht="24" customHeight="1" x14ac:dyDescent="0.2">
      <c r="AA819" s="122" cm="1">
        <f t="array" aca="1" ref="AA819:AF820" ca="1">_xlfn.ANCHORARRAY(AA731)</f>
        <v>-3.4734328281572191E-2</v>
      </c>
      <c r="AB819" s="122">
        <f ca="1"/>
        <v>-0.80866101251235545</v>
      </c>
      <c r="AC819" s="122">
        <f ca="1"/>
        <v>-3.4734328281572191E-2</v>
      </c>
      <c r="AD819" s="122">
        <f ca="1"/>
        <v>0.74873112478658599</v>
      </c>
      <c r="AE819" s="122">
        <f ca="1"/>
        <v>-0.35094486067807096</v>
      </c>
      <c r="AF819" s="122">
        <f ca="1"/>
        <v>-0.74952701510811059</v>
      </c>
    </row>
    <row r="820" spans="17:44" ht="24" customHeight="1" x14ac:dyDescent="0.2">
      <c r="AA820" s="123">
        <f ca="1"/>
        <v>0.58188791056715772</v>
      </c>
      <c r="AB820" s="123">
        <f ca="1"/>
        <v>0.39221000640099679</v>
      </c>
      <c r="AC820" s="123">
        <f ca="1"/>
        <v>0.58188791056715772</v>
      </c>
      <c r="AD820" s="123">
        <f ca="1"/>
        <v>-0.48258505609993696</v>
      </c>
      <c r="AE820" s="123">
        <f ca="1"/>
        <v>-4.8895900031076245E-2</v>
      </c>
      <c r="AF820" s="123">
        <f ca="1"/>
        <v>0.70953690502442912</v>
      </c>
    </row>
    <row r="821" spans="17:44" ht="24" customHeight="1" x14ac:dyDescent="0.2">
      <c r="AA821" s="70" t="s">
        <v>0</v>
      </c>
      <c r="AB821" s="70" t="s">
        <v>0</v>
      </c>
      <c r="AC821" s="70" t="s">
        <v>0</v>
      </c>
      <c r="AD821" s="70" t="s">
        <v>0</v>
      </c>
      <c r="AE821" s="70" t="s">
        <v>0</v>
      </c>
      <c r="AF821" s="70" t="s">
        <v>0</v>
      </c>
    </row>
    <row r="822" spans="17:44" ht="24" customHeight="1" x14ac:dyDescent="0.2">
      <c r="AA822" s="84" cm="1">
        <f t="array" aca="1" ref="AA822:AF823" ca="1">_xlfn.ANCHORARRAY(AA816)+_xlfn.ANCHORARRAY(AA819)</f>
        <v>3.6217134577182938E-2</v>
      </c>
      <c r="AB822" s="84">
        <f ca="1"/>
        <v>-0.638618393875934</v>
      </c>
      <c r="AC822" s="84">
        <f ca="1"/>
        <v>7.3954814497082452E-3</v>
      </c>
      <c r="AD822" s="84">
        <f ca="1"/>
        <v>0.87324821772728711</v>
      </c>
      <c r="AE822" s="84">
        <f ca="1"/>
        <v>-0.30556177221375524</v>
      </c>
      <c r="AF822" s="84">
        <f ca="1"/>
        <v>-0.67041389116938821</v>
      </c>
    </row>
    <row r="823" spans="17:44" ht="24" customHeight="1" x14ac:dyDescent="0.2">
      <c r="AA823" s="85">
        <f ca="1"/>
        <v>0.65131784347161736</v>
      </c>
      <c r="AB823" s="85">
        <f ca="1"/>
        <v>0.58452751408098058</v>
      </c>
      <c r="AC823" s="85">
        <f ca="1"/>
        <v>0.62592179496793043</v>
      </c>
      <c r="AD823" s="85">
        <f ca="1"/>
        <v>-0.38741329444785633</v>
      </c>
      <c r="AE823" s="85">
        <f ca="1"/>
        <v>2.3794137991426198E-2</v>
      </c>
      <c r="AF823" s="85">
        <f ca="1"/>
        <v>0.77923039818023754</v>
      </c>
    </row>
    <row r="824" spans="17:44" ht="24" customHeight="1" x14ac:dyDescent="0.2">
      <c r="W824" t="s">
        <v>87</v>
      </c>
      <c r="AA824" s="70" t="s">
        <v>0</v>
      </c>
      <c r="AB824" s="70" t="s">
        <v>0</v>
      </c>
      <c r="AC824" s="70" t="s">
        <v>0</v>
      </c>
      <c r="AD824" s="70" t="s">
        <v>0</v>
      </c>
      <c r="AE824" s="70" t="s">
        <v>0</v>
      </c>
      <c r="AF824" s="70" t="s">
        <v>0</v>
      </c>
    </row>
    <row r="825" spans="17:44" ht="24" customHeight="1" x14ac:dyDescent="0.2">
      <c r="W825" s="83" cm="1">
        <f t="array" aca="1" ref="W825:X832" ca="1">_xlfn.RANDARRAY(8,2)</f>
        <v>0.91428385899442066</v>
      </c>
      <c r="X825" s="83">
        <f ca="1"/>
        <v>0.13894696288643216</v>
      </c>
      <c r="Y825" s="70" t="s">
        <v>3</v>
      </c>
      <c r="AA825" s="38" cm="1">
        <f t="array" aca="1" ref="AA825:AF832" ca="1">MMULT(_xlfn.ANCHORARRAY(W825),_xlfn.ANCHORARRAY(AA822))</f>
        <v>0.12361137778706893</v>
      </c>
      <c r="AB825" s="38">
        <f ca="1"/>
        <v>-0.50266016677259939</v>
      </c>
      <c r="AC825" s="38">
        <f ca="1"/>
        <v>9.3731501734178935E-2</v>
      </c>
      <c r="AD825" s="38">
        <f ca="1"/>
        <v>0.74456684971834741</v>
      </c>
      <c r="AE825" s="38">
        <f ca="1"/>
        <v>-0.27606407305235697</v>
      </c>
      <c r="AF825" s="38">
        <f ca="1"/>
        <v>-0.50467690232588458</v>
      </c>
      <c r="AJ825" s="1" t="s">
        <v>88</v>
      </c>
      <c r="AK825" s="70" t="s">
        <v>3</v>
      </c>
      <c r="AM825" s="38" cm="1">
        <f t="array" aca="1" ref="AM825:AR832" ca="1">_xlfn.ANCHORARRAY(AA825)+_xlfn.ANCHORARRAY(AM802)</f>
        <v>1.2455962259030477</v>
      </c>
      <c r="AN825" s="38">
        <f ca="1"/>
        <v>1.2022576327601258</v>
      </c>
      <c r="AO825" s="38">
        <f ca="1"/>
        <v>1.2225233617743236</v>
      </c>
      <c r="AP825" s="38">
        <f ca="1"/>
        <v>1.634080693011517</v>
      </c>
      <c r="AQ825" s="38">
        <f ca="1"/>
        <v>6.899358256081725</v>
      </c>
      <c r="AR825" s="38">
        <f ca="1"/>
        <v>2.9843066882314639</v>
      </c>
    </row>
    <row r="826" spans="17:44" ht="24" customHeight="1" x14ac:dyDescent="0.2">
      <c r="W826" s="83">
        <f ca="1"/>
        <v>7.13650113234785E-2</v>
      </c>
      <c r="X826" s="83">
        <f ca="1"/>
        <v>0.83853541279813237</v>
      </c>
      <c r="Y826" s="70" t="s">
        <v>3</v>
      </c>
      <c r="AA826" s="39">
        <f ca="1"/>
        <v>0.54873771295746665</v>
      </c>
      <c r="AB826" s="39">
        <f ca="1"/>
        <v>0.44457201140142349</v>
      </c>
      <c r="AC826" s="39">
        <f ca="1"/>
        <v>0.52538536934018254</v>
      </c>
      <c r="AD826" s="39">
        <f ca="1"/>
        <v>-0.26254039783700234</v>
      </c>
      <c r="AE826" s="39">
        <f ca="1"/>
        <v>-1.8541920112405096E-3</v>
      </c>
      <c r="AF826" s="39">
        <f ca="1"/>
        <v>0.60556818866819795</v>
      </c>
      <c r="AJ826" s="1" t="s">
        <v>88</v>
      </c>
      <c r="AK826" s="70" t="s">
        <v>3</v>
      </c>
      <c r="AM826" s="39">
        <f ca="1"/>
        <v>2.2480373436550547</v>
      </c>
      <c r="AN826" s="39">
        <f ca="1"/>
        <v>2.3977852069632495</v>
      </c>
      <c r="AO826" s="39">
        <f ca="1"/>
        <v>2.2326746407743729</v>
      </c>
      <c r="AP826" s="39">
        <f ca="1"/>
        <v>1.2374775685204393</v>
      </c>
      <c r="AQ826" s="39">
        <f ca="1"/>
        <v>2.8713475699885076</v>
      </c>
      <c r="AR826" s="39">
        <f ca="1"/>
        <v>6.9693577069854244</v>
      </c>
    </row>
    <row r="827" spans="17:44" ht="24" customHeight="1" x14ac:dyDescent="0.2">
      <c r="W827" s="83">
        <f ca="1"/>
        <v>0.14967900237775278</v>
      </c>
      <c r="X827" s="83">
        <f ca="1"/>
        <v>6.5585256959943328E-2</v>
      </c>
      <c r="Y827" s="70" t="s">
        <v>3</v>
      </c>
      <c r="AA827" s="39">
        <f ca="1"/>
        <v>4.813779269917573E-2</v>
      </c>
      <c r="AB827" s="39">
        <f ca="1"/>
        <v>-5.7251376884274584E-2</v>
      </c>
      <c r="AC827" s="39">
        <f ca="1"/>
        <v>4.2158190045296189E-2</v>
      </c>
      <c r="AD827" s="39">
        <f ca="1"/>
        <v>0.10529832159151013</v>
      </c>
      <c r="AE827" s="39">
        <f ca="1"/>
        <v>-4.417563657542499E-2</v>
      </c>
      <c r="AF827" s="39">
        <f ca="1"/>
        <v>-4.9240856514771517E-2</v>
      </c>
      <c r="AJ827" s="1" t="s">
        <v>88</v>
      </c>
      <c r="AK827" s="70" t="s">
        <v>3</v>
      </c>
      <c r="AM827" s="39">
        <f ca="1"/>
        <v>3.282380157406283</v>
      </c>
      <c r="AN827" s="39">
        <f ca="1"/>
        <v>9.2149505053696235</v>
      </c>
      <c r="AO827" s="39">
        <f ca="1"/>
        <v>3.2722225360612369</v>
      </c>
      <c r="AP827" s="39">
        <f ca="1"/>
        <v>0.35880395238105062</v>
      </c>
      <c r="AQ827" s="39">
        <f ca="1"/>
        <v>0.11926083131558977</v>
      </c>
      <c r="AR827" s="39">
        <f ca="1"/>
        <v>2.4365204424797371</v>
      </c>
    </row>
    <row r="828" spans="17:44" ht="24" customHeight="1" x14ac:dyDescent="0.2">
      <c r="W828" s="83">
        <f ca="1"/>
        <v>0.82204741297020334</v>
      </c>
      <c r="X828" s="83">
        <f ca="1"/>
        <v>0.80391018876556619</v>
      </c>
      <c r="Y828" s="70" t="s">
        <v>3</v>
      </c>
      <c r="AA828" s="39">
        <f ca="1"/>
        <v>0.5533732522760163</v>
      </c>
      <c r="AB828" s="39">
        <f ca="1"/>
        <v>-5.5066974377389666E-2</v>
      </c>
      <c r="AC828" s="39">
        <f ca="1"/>
        <v>0.50926434473855275</v>
      </c>
      <c r="AD828" s="39">
        <f ca="1"/>
        <v>0.4064059435936912</v>
      </c>
      <c r="AE828" s="39">
        <f ca="1"/>
        <v>-0.2320579143867067</v>
      </c>
      <c r="AF828" s="39">
        <f ca="1"/>
        <v>7.5319251637859019E-2</v>
      </c>
      <c r="AJ828" s="1" t="s">
        <v>88</v>
      </c>
      <c r="AK828" s="70" t="s">
        <v>3</v>
      </c>
      <c r="AM828" s="39">
        <f ca="1"/>
        <v>4.4576493550606395</v>
      </c>
      <c r="AN828" s="39">
        <f ca="1"/>
        <v>8.1114620068622543</v>
      </c>
      <c r="AO828" s="39">
        <f ca="1"/>
        <v>4.4794659054206871</v>
      </c>
      <c r="AP828" s="39">
        <f ca="1"/>
        <v>8.5870463458005979</v>
      </c>
      <c r="AQ828" s="39">
        <f ca="1"/>
        <v>0.38811682867229319</v>
      </c>
      <c r="AR828" s="39">
        <f ca="1"/>
        <v>8.7827784065715413</v>
      </c>
    </row>
    <row r="829" spans="17:44" ht="24" customHeight="1" x14ac:dyDescent="0.2">
      <c r="W829" s="83">
        <f ca="1"/>
        <v>0.42266877957784832</v>
      </c>
      <c r="X829" s="83">
        <f ca="1"/>
        <v>7.6924636058903983E-2</v>
      </c>
      <c r="Y829" s="70" t="s">
        <v>3</v>
      </c>
      <c r="AA829" s="39">
        <f ca="1"/>
        <v>6.5410240139268966E-2</v>
      </c>
      <c r="AB829" s="39">
        <f ca="1"/>
        <v>-0.22495949086841135</v>
      </c>
      <c r="AC829" s="39">
        <f ca="1"/>
        <v>5.1274645397982772E-2</v>
      </c>
      <c r="AD829" s="39">
        <f ca="1"/>
        <v>0.33929313177554127</v>
      </c>
      <c r="AE829" s="39">
        <f ca="1"/>
        <v>-0.12732106594190662</v>
      </c>
      <c r="AF829" s="39">
        <f ca="1"/>
        <v>-0.22342100640655216</v>
      </c>
      <c r="AJ829" s="1" t="s">
        <v>88</v>
      </c>
      <c r="AK829" s="70" t="s">
        <v>3</v>
      </c>
      <c r="AM829" s="39">
        <f ca="1"/>
        <v>0.568082485173246</v>
      </c>
      <c r="AN829" s="39">
        <f ca="1"/>
        <v>8.0555998027243589</v>
      </c>
      <c r="AO829" s="39">
        <f ca="1"/>
        <v>0.56386986188313604</v>
      </c>
      <c r="AP829" s="39">
        <f ca="1"/>
        <v>9.7516313075094807</v>
      </c>
      <c r="AQ829" s="39">
        <f ca="1"/>
        <v>6.0710124186983991</v>
      </c>
      <c r="AR829" s="39">
        <f ca="1"/>
        <v>-0.35922041898106927</v>
      </c>
    </row>
    <row r="830" spans="17:44" ht="24" customHeight="1" x14ac:dyDescent="0.2">
      <c r="W830" s="83">
        <f ca="1"/>
        <v>0.67305650299078001</v>
      </c>
      <c r="X830" s="83">
        <f ca="1"/>
        <v>7.2150196338697681E-2</v>
      </c>
      <c r="Y830" s="70" t="s">
        <v>3</v>
      </c>
      <c r="AA830" s="39">
        <f ca="1"/>
        <v>7.1368888232239566E-2</v>
      </c>
      <c r="AB830" s="39">
        <f ca="1"/>
        <v>-0.38765248802141106</v>
      </c>
      <c r="AC830" s="39">
        <f ca="1"/>
        <v>5.0137957282080071E-2</v>
      </c>
      <c r="AD830" s="39">
        <f ca="1"/>
        <v>0.55979344640782458</v>
      </c>
      <c r="AE830" s="39">
        <f ca="1"/>
        <v>-0.20394358612606395</v>
      </c>
      <c r="AF830" s="39">
        <f ca="1"/>
        <v>-0.39500480292512408</v>
      </c>
      <c r="AJ830" s="1" t="s">
        <v>88</v>
      </c>
      <c r="AK830" s="70" t="s">
        <v>3</v>
      </c>
      <c r="AM830" s="39">
        <f ca="1"/>
        <v>3.9110751140976241</v>
      </c>
      <c r="AN830" s="39">
        <f ca="1"/>
        <v>8.9159708822071444</v>
      </c>
      <c r="AO830" s="39">
        <f ca="1"/>
        <v>3.897105524881447</v>
      </c>
      <c r="AP830" s="39">
        <f ca="1"/>
        <v>9.5995560725648925</v>
      </c>
      <c r="AQ830" s="39">
        <f ca="1"/>
        <v>3.5466170872660392</v>
      </c>
      <c r="AR830" s="39">
        <f ca="1"/>
        <v>2.5397249532198956</v>
      </c>
    </row>
    <row r="831" spans="17:44" ht="24" customHeight="1" x14ac:dyDescent="0.2">
      <c r="W831" s="83">
        <f ca="1"/>
        <v>0.19146510051436194</v>
      </c>
      <c r="X831" s="83">
        <f ca="1"/>
        <v>0.52410961542823742</v>
      </c>
      <c r="Y831" s="70" t="s">
        <v>3</v>
      </c>
      <c r="AA831" s="39">
        <f ca="1"/>
        <v>0.34829626177562079</v>
      </c>
      <c r="AB831" s="39">
        <f ca="1"/>
        <v>0.18408335563843028</v>
      </c>
      <c r="AC831" s="39">
        <f ca="1"/>
        <v>0.32946760784791457</v>
      </c>
      <c r="AD831" s="39">
        <f ca="1"/>
        <v>-3.5850474983710023E-2</v>
      </c>
      <c r="AE831" s="39">
        <f ca="1"/>
        <v>-4.6033678918120421E-2</v>
      </c>
      <c r="AF831" s="39">
        <f ca="1"/>
        <v>0.28004128126126521</v>
      </c>
      <c r="AJ831" s="1" t="s">
        <v>88</v>
      </c>
      <c r="AK831" s="70" t="s">
        <v>3</v>
      </c>
      <c r="AM831" s="39">
        <f ca="1"/>
        <v>0.93760347794642407</v>
      </c>
      <c r="AN831" s="39">
        <f ca="1"/>
        <v>1.6142614629327556</v>
      </c>
      <c r="AO831" s="39">
        <f ca="1"/>
        <v>0.93084465480832401</v>
      </c>
      <c r="AP831" s="39">
        <f ca="1"/>
        <v>4.3405945538878621</v>
      </c>
      <c r="AQ831" s="39">
        <f ca="1"/>
        <v>6.1744462608167865</v>
      </c>
      <c r="AR831" s="39">
        <f ca="1"/>
        <v>2.396600961775277</v>
      </c>
    </row>
    <row r="832" spans="17:44" ht="24" customHeight="1" x14ac:dyDescent="0.2">
      <c r="W832" s="83">
        <f ca="1"/>
        <v>0.71672140324230504</v>
      </c>
      <c r="X832" s="83">
        <f ca="1"/>
        <v>0.68475898857068507</v>
      </c>
      <c r="Y832" s="70" t="s">
        <v>3</v>
      </c>
      <c r="AA832" s="40">
        <f ca="1"/>
        <v>0.47195334324923843</v>
      </c>
      <c r="AB832" s="40">
        <f ca="1"/>
        <v>-5.7451002061277345E-2</v>
      </c>
      <c r="AC832" s="40">
        <f ca="1"/>
        <v>0.43390607508887508</v>
      </c>
      <c r="AD832" s="40">
        <f ca="1"/>
        <v>0.36059095232339206</v>
      </c>
      <c r="AE832" s="40">
        <f ca="1"/>
        <v>-0.20270941229332792</v>
      </c>
      <c r="AF832" s="40">
        <f ca="1"/>
        <v>5.3085034489373739E-2</v>
      </c>
      <c r="AJ832" s="1" t="s">
        <v>88</v>
      </c>
      <c r="AK832" s="70" t="s">
        <v>3</v>
      </c>
      <c r="AM832" s="40">
        <f ca="1"/>
        <v>3.1987488715517061</v>
      </c>
      <c r="AN832" s="40">
        <f ca="1"/>
        <v>4.7579410940015526E-2</v>
      </c>
      <c r="AO832" s="40">
        <f ca="1"/>
        <v>3.1331482223489062</v>
      </c>
      <c r="AP832" s="40">
        <f ca="1"/>
        <v>4.7688511723475564</v>
      </c>
      <c r="AQ832" s="40">
        <f ca="1"/>
        <v>3.453838426464976</v>
      </c>
      <c r="AR832" s="40">
        <f ca="1"/>
        <v>5.1900441311577312</v>
      </c>
    </row>
    <row r="837" spans="23:44" ht="24" customHeight="1" x14ac:dyDescent="0.2">
      <c r="AA837" s="38" cm="1">
        <f t="array" aca="1" ref="AA837:AF844" ca="1">_xlfn.ANCHORARRAY(AM825)</f>
        <v>1.2455962259030477</v>
      </c>
      <c r="AB837" s="38">
        <f ca="1"/>
        <v>1.2022576327601258</v>
      </c>
      <c r="AC837" s="38">
        <f ca="1"/>
        <v>1.2225233617743236</v>
      </c>
      <c r="AD837" s="38">
        <f ca="1"/>
        <v>1.634080693011517</v>
      </c>
      <c r="AE837" s="38">
        <f ca="1"/>
        <v>6.899358256081725</v>
      </c>
      <c r="AF837" s="38">
        <f ca="1"/>
        <v>2.9843066882314639</v>
      </c>
    </row>
    <row r="838" spans="23:44" ht="24" customHeight="1" x14ac:dyDescent="0.2">
      <c r="AA838" s="39">
        <f ca="1"/>
        <v>2.2480373436550547</v>
      </c>
      <c r="AB838" s="39">
        <f ca="1"/>
        <v>2.3977852069632495</v>
      </c>
      <c r="AC838" s="39">
        <f ca="1"/>
        <v>2.2326746407743729</v>
      </c>
      <c r="AD838" s="39">
        <f ca="1"/>
        <v>1.2374775685204393</v>
      </c>
      <c r="AE838" s="39">
        <f ca="1"/>
        <v>2.8713475699885076</v>
      </c>
      <c r="AF838" s="39">
        <f ca="1"/>
        <v>6.9693577069854244</v>
      </c>
    </row>
    <row r="839" spans="23:44" ht="24" customHeight="1" x14ac:dyDescent="0.2">
      <c r="AA839" s="39">
        <f ca="1"/>
        <v>3.282380157406283</v>
      </c>
      <c r="AB839" s="39">
        <f ca="1"/>
        <v>9.2149505053696235</v>
      </c>
      <c r="AC839" s="39">
        <f ca="1"/>
        <v>3.2722225360612369</v>
      </c>
      <c r="AD839" s="39">
        <f ca="1"/>
        <v>0.35880395238105062</v>
      </c>
      <c r="AE839" s="39">
        <f ca="1"/>
        <v>0.11926083131558977</v>
      </c>
      <c r="AF839" s="39">
        <f ca="1"/>
        <v>2.4365204424797371</v>
      </c>
    </row>
    <row r="840" spans="23:44" ht="24" customHeight="1" x14ac:dyDescent="0.2">
      <c r="AA840" s="39">
        <f ca="1"/>
        <v>4.4576493550606395</v>
      </c>
      <c r="AB840" s="39">
        <f ca="1"/>
        <v>8.1114620068622543</v>
      </c>
      <c r="AC840" s="39">
        <f ca="1"/>
        <v>4.4794659054206871</v>
      </c>
      <c r="AD840" s="39">
        <f ca="1"/>
        <v>8.5870463458005979</v>
      </c>
      <c r="AE840" s="39">
        <f ca="1"/>
        <v>0.38811682867229319</v>
      </c>
      <c r="AF840" s="39">
        <f ca="1"/>
        <v>8.7827784065715413</v>
      </c>
    </row>
    <row r="841" spans="23:44" ht="24" customHeight="1" x14ac:dyDescent="0.2">
      <c r="AA841" s="39">
        <f ca="1"/>
        <v>0.568082485173246</v>
      </c>
      <c r="AB841" s="39">
        <f ca="1"/>
        <v>8.0555998027243589</v>
      </c>
      <c r="AC841" s="39">
        <f ca="1"/>
        <v>0.56386986188313604</v>
      </c>
      <c r="AD841" s="39">
        <f ca="1"/>
        <v>9.7516313075094807</v>
      </c>
      <c r="AE841" s="39">
        <f ca="1"/>
        <v>6.0710124186983991</v>
      </c>
      <c r="AF841" s="39">
        <f ca="1"/>
        <v>-0.35922041898106927</v>
      </c>
    </row>
    <row r="842" spans="23:44" ht="24" customHeight="1" x14ac:dyDescent="0.2">
      <c r="AA842" s="39">
        <f ca="1"/>
        <v>3.9110751140976241</v>
      </c>
      <c r="AB842" s="39">
        <f ca="1"/>
        <v>8.9159708822071444</v>
      </c>
      <c r="AC842" s="39">
        <f ca="1"/>
        <v>3.897105524881447</v>
      </c>
      <c r="AD842" s="39">
        <f ca="1"/>
        <v>9.5995560725648925</v>
      </c>
      <c r="AE842" s="39">
        <f ca="1"/>
        <v>3.5466170872660392</v>
      </c>
      <c r="AF842" s="39">
        <f ca="1"/>
        <v>2.5397249532198956</v>
      </c>
    </row>
    <row r="843" spans="23:44" ht="24" customHeight="1" x14ac:dyDescent="0.2">
      <c r="AA843" s="39">
        <f ca="1"/>
        <v>0.93760347794642407</v>
      </c>
      <c r="AB843" s="39">
        <f ca="1"/>
        <v>1.6142614629327556</v>
      </c>
      <c r="AC843" s="39">
        <f ca="1"/>
        <v>0.93084465480832401</v>
      </c>
      <c r="AD843" s="39">
        <f ca="1"/>
        <v>4.3405945538878621</v>
      </c>
      <c r="AE843" s="39">
        <f ca="1"/>
        <v>6.1744462608167865</v>
      </c>
      <c r="AF843" s="39">
        <f ca="1"/>
        <v>2.396600961775277</v>
      </c>
    </row>
    <row r="844" spans="23:44" ht="24" customHeight="1" x14ac:dyDescent="0.2">
      <c r="AA844" s="40">
        <f ca="1"/>
        <v>3.1987488715517061</v>
      </c>
      <c r="AB844" s="40">
        <f ca="1"/>
        <v>4.7579410940015526E-2</v>
      </c>
      <c r="AC844" s="40">
        <f ca="1"/>
        <v>3.1331482223489062</v>
      </c>
      <c r="AD844" s="40">
        <f ca="1"/>
        <v>4.7688511723475564</v>
      </c>
      <c r="AE844" s="40">
        <f ca="1"/>
        <v>3.453838426464976</v>
      </c>
      <c r="AF844" s="40">
        <f ca="1"/>
        <v>5.1900441311577312</v>
      </c>
    </row>
    <row r="845" spans="23:44" ht="24" customHeight="1" thickBot="1" x14ac:dyDescent="0.25">
      <c r="AA845" s="70" t="s">
        <v>0</v>
      </c>
      <c r="AB845" s="70" t="s">
        <v>0</v>
      </c>
      <c r="AC845" s="70" t="s">
        <v>0</v>
      </c>
      <c r="AD845" s="70" t="s">
        <v>0</v>
      </c>
      <c r="AE845" s="70" t="s">
        <v>0</v>
      </c>
      <c r="AF845" s="70" t="s">
        <v>0</v>
      </c>
    </row>
    <row r="846" spans="23:44" ht="24" customHeight="1" thickBot="1" x14ac:dyDescent="0.25">
      <c r="W846" s="83"/>
      <c r="X846" s="83" t="s">
        <v>124</v>
      </c>
      <c r="Y846" s="83"/>
      <c r="Z846" s="70" t="s">
        <v>3</v>
      </c>
      <c r="AA846" s="117" t="s">
        <v>121</v>
      </c>
      <c r="AB846" s="118"/>
      <c r="AC846" s="118"/>
      <c r="AD846" s="118"/>
      <c r="AE846" s="118"/>
      <c r="AF846" s="119"/>
    </row>
    <row r="847" spans="23:44" ht="24" customHeight="1" x14ac:dyDescent="0.2">
      <c r="AA847" s="70" t="s">
        <v>0</v>
      </c>
      <c r="AB847" s="70" t="s">
        <v>0</v>
      </c>
      <c r="AC847" s="70" t="s">
        <v>0</v>
      </c>
      <c r="AD847" s="70" t="s">
        <v>0</v>
      </c>
      <c r="AE847" s="70" t="s">
        <v>0</v>
      </c>
      <c r="AF847" s="70" t="s">
        <v>0</v>
      </c>
    </row>
    <row r="848" spans="23:44" ht="24" customHeight="1" x14ac:dyDescent="0.2">
      <c r="AA848" s="38" cm="1">
        <f t="array" aca="1" ref="AA848:AF855" ca="1">_xlfn.ANCHORARRAY(AA837)*_xlfn.RANDARRAY(8,6)/100</f>
        <v>3.2707546348930716E-3</v>
      </c>
      <c r="AB848" s="38">
        <f ca="1"/>
        <v>5.8281152737470763E-3</v>
      </c>
      <c r="AC848" s="38">
        <f ca="1"/>
        <v>5.4380065333979244E-3</v>
      </c>
      <c r="AD848" s="38">
        <f ca="1"/>
        <v>5.6291188766860044E-4</v>
      </c>
      <c r="AE848" s="38">
        <f ca="1"/>
        <v>2.741736177403063E-3</v>
      </c>
      <c r="AF848" s="38">
        <f ca="1"/>
        <v>2.2178545452765622E-3</v>
      </c>
      <c r="AJ848" s="1" t="s">
        <v>88</v>
      </c>
      <c r="AK848" s="70" t="s">
        <v>3</v>
      </c>
      <c r="AM848" s="38" cm="1">
        <f t="array" aca="1" ref="AM848:AR855" ca="1">_xlfn.ANCHORARRAY(AA848)+_xlfn.ANCHORARRAY(AM825)</f>
        <v>1.2488669805379409</v>
      </c>
      <c r="AN848" s="38">
        <f ca="1"/>
        <v>1.2080857480338729</v>
      </c>
      <c r="AO848" s="38">
        <f ca="1"/>
        <v>1.2279613683077215</v>
      </c>
      <c r="AP848" s="38">
        <f ca="1"/>
        <v>1.6346436048991857</v>
      </c>
      <c r="AQ848" s="38">
        <f ca="1"/>
        <v>6.902099992259128</v>
      </c>
      <c r="AR848" s="38">
        <f ca="1"/>
        <v>2.9865245427767406</v>
      </c>
    </row>
    <row r="849" spans="27:44" ht="24" customHeight="1" x14ac:dyDescent="0.2">
      <c r="AA849" s="39">
        <f ca="1"/>
        <v>1.3517643142364658E-2</v>
      </c>
      <c r="AB849" s="39">
        <f ca="1"/>
        <v>1.1385028426681022E-3</v>
      </c>
      <c r="AC849" s="39">
        <f ca="1"/>
        <v>1.0663862579906655E-2</v>
      </c>
      <c r="AD849" s="39">
        <f ca="1"/>
        <v>9.3615086952453293E-3</v>
      </c>
      <c r="AE849" s="39">
        <f ca="1"/>
        <v>7.5404322790078989E-3</v>
      </c>
      <c r="AF849" s="39">
        <f ca="1"/>
        <v>4.5796308845139156E-3</v>
      </c>
      <c r="AJ849" s="1" t="s">
        <v>88</v>
      </c>
      <c r="AK849" s="70" t="s">
        <v>3</v>
      </c>
      <c r="AM849" s="39">
        <f ca="1"/>
        <v>2.2615549867974192</v>
      </c>
      <c r="AN849" s="39">
        <f ca="1"/>
        <v>2.3989237098059175</v>
      </c>
      <c r="AO849" s="39">
        <f ca="1"/>
        <v>2.2433385033542796</v>
      </c>
      <c r="AP849" s="39">
        <f ca="1"/>
        <v>1.2468390772156848</v>
      </c>
      <c r="AQ849" s="39">
        <f ca="1"/>
        <v>2.8788880022675154</v>
      </c>
      <c r="AR849" s="39">
        <f ca="1"/>
        <v>6.9739373378699385</v>
      </c>
    </row>
    <row r="850" spans="27:44" ht="24" customHeight="1" x14ac:dyDescent="0.2">
      <c r="AA850" s="39">
        <f ca="1"/>
        <v>3.2017059007236434E-2</v>
      </c>
      <c r="AB850" s="39">
        <f ca="1"/>
        <v>4.2479534009635278E-2</v>
      </c>
      <c r="AC850" s="39">
        <f ca="1"/>
        <v>3.2220230877364579E-2</v>
      </c>
      <c r="AD850" s="39">
        <f ca="1"/>
        <v>3.5292099738445953E-4</v>
      </c>
      <c r="AE850" s="39">
        <f ca="1"/>
        <v>4.0006225736582144E-4</v>
      </c>
      <c r="AF850" s="39">
        <f ca="1"/>
        <v>4.4676335846658968E-3</v>
      </c>
      <c r="AJ850" s="1" t="s">
        <v>88</v>
      </c>
      <c r="AK850" s="70" t="s">
        <v>3</v>
      </c>
      <c r="AM850" s="39">
        <f ca="1"/>
        <v>3.3143972164135196</v>
      </c>
      <c r="AN850" s="39">
        <f ca="1"/>
        <v>9.2574300393792583</v>
      </c>
      <c r="AO850" s="39">
        <f ca="1"/>
        <v>3.3044427669386014</v>
      </c>
      <c r="AP850" s="39">
        <f ca="1"/>
        <v>0.3591568733784351</v>
      </c>
      <c r="AQ850" s="39">
        <f ca="1"/>
        <v>0.11966089357295559</v>
      </c>
      <c r="AR850" s="39">
        <f ca="1"/>
        <v>2.4409880760644032</v>
      </c>
    </row>
    <row r="851" spans="27:44" ht="24" customHeight="1" x14ac:dyDescent="0.2">
      <c r="AA851" s="39">
        <f ca="1"/>
        <v>2.4936666931716905E-2</v>
      </c>
      <c r="AB851" s="39">
        <f ca="1"/>
        <v>7.0392575622480746E-3</v>
      </c>
      <c r="AC851" s="39">
        <f ca="1"/>
        <v>4.1708082278339331E-2</v>
      </c>
      <c r="AD851" s="39">
        <f ca="1"/>
        <v>2.6917316272312652E-2</v>
      </c>
      <c r="AE851" s="39">
        <f ca="1"/>
        <v>2.4288198548750588E-3</v>
      </c>
      <c r="AF851" s="39">
        <f ca="1"/>
        <v>8.2003270924416644E-2</v>
      </c>
      <c r="AJ851" s="1" t="s">
        <v>88</v>
      </c>
      <c r="AK851" s="70" t="s">
        <v>3</v>
      </c>
      <c r="AM851" s="39">
        <f ca="1"/>
        <v>4.4825860219923568</v>
      </c>
      <c r="AN851" s="39">
        <f ca="1"/>
        <v>8.118501264424502</v>
      </c>
      <c r="AO851" s="39">
        <f ca="1"/>
        <v>4.5211739876990267</v>
      </c>
      <c r="AP851" s="39">
        <f ca="1"/>
        <v>8.6139636620729103</v>
      </c>
      <c r="AQ851" s="39">
        <f ca="1"/>
        <v>0.39054564852716828</v>
      </c>
      <c r="AR851" s="39">
        <f ca="1"/>
        <v>8.8647816774959587</v>
      </c>
    </row>
    <row r="852" spans="27:44" ht="24" customHeight="1" x14ac:dyDescent="0.2">
      <c r="AA852" s="39">
        <f ca="1"/>
        <v>3.8136366566547879E-3</v>
      </c>
      <c r="AB852" s="39">
        <f ca="1"/>
        <v>3.3330574097943162E-2</v>
      </c>
      <c r="AC852" s="39">
        <f ca="1"/>
        <v>2.2507251473397193E-3</v>
      </c>
      <c r="AD852" s="39">
        <f ca="1"/>
        <v>4.7479263089872117E-2</v>
      </c>
      <c r="AE852" s="39">
        <f ca="1"/>
        <v>2.4377797827386753E-2</v>
      </c>
      <c r="AF852" s="39">
        <f ca="1"/>
        <v>-3.3176655083558544E-3</v>
      </c>
      <c r="AJ852" s="1" t="s">
        <v>88</v>
      </c>
      <c r="AK852" s="70" t="s">
        <v>3</v>
      </c>
      <c r="AM852" s="39">
        <f ca="1"/>
        <v>0.57189612182990079</v>
      </c>
      <c r="AN852" s="39">
        <f ca="1"/>
        <v>8.0889303768223026</v>
      </c>
      <c r="AO852" s="39">
        <f ca="1"/>
        <v>0.56612058703047574</v>
      </c>
      <c r="AP852" s="39">
        <f ca="1"/>
        <v>9.7991105705993533</v>
      </c>
      <c r="AQ852" s="39">
        <f ca="1"/>
        <v>6.0953902165257858</v>
      </c>
      <c r="AR852" s="39">
        <f ca="1"/>
        <v>-0.36253808448942509</v>
      </c>
    </row>
    <row r="853" spans="27:44" ht="24" customHeight="1" x14ac:dyDescent="0.2">
      <c r="AA853" s="39">
        <f ca="1"/>
        <v>1.0589770030862443E-2</v>
      </c>
      <c r="AB853" s="39">
        <f ca="1"/>
        <v>1.9627704061740761E-2</v>
      </c>
      <c r="AC853" s="39">
        <f ca="1"/>
        <v>1.3916114287368282E-2</v>
      </c>
      <c r="AD853" s="39">
        <f ca="1"/>
        <v>8.5966972827483321E-2</v>
      </c>
      <c r="AE853" s="39">
        <f ca="1"/>
        <v>2.8534129215375913E-2</v>
      </c>
      <c r="AF853" s="39">
        <f ca="1"/>
        <v>1.6293650664112678E-2</v>
      </c>
      <c r="AJ853" s="1" t="s">
        <v>88</v>
      </c>
      <c r="AK853" s="70" t="s">
        <v>3</v>
      </c>
      <c r="AM853" s="39">
        <f ca="1"/>
        <v>3.9216648841284867</v>
      </c>
      <c r="AN853" s="39">
        <f ca="1"/>
        <v>8.9355985862688847</v>
      </c>
      <c r="AO853" s="39">
        <f ca="1"/>
        <v>3.9110216391688155</v>
      </c>
      <c r="AP853" s="39">
        <f ca="1"/>
        <v>9.685523045392376</v>
      </c>
      <c r="AQ853" s="39">
        <f ca="1"/>
        <v>3.575151216481415</v>
      </c>
      <c r="AR853" s="39">
        <f ca="1"/>
        <v>2.556018603884008</v>
      </c>
    </row>
    <row r="854" spans="27:44" ht="24" customHeight="1" x14ac:dyDescent="0.2">
      <c r="AA854" s="39">
        <f ca="1"/>
        <v>5.3764540864921669E-3</v>
      </c>
      <c r="AB854" s="39">
        <f ca="1"/>
        <v>1.3792769345311628E-3</v>
      </c>
      <c r="AC854" s="39">
        <f ca="1"/>
        <v>9.6478727780148596E-4</v>
      </c>
      <c r="AD854" s="39">
        <f ca="1"/>
        <v>4.2968702635696722E-2</v>
      </c>
      <c r="AE854" s="39">
        <f ca="1"/>
        <v>1.2931433930439011E-2</v>
      </c>
      <c r="AF854" s="39">
        <f ca="1"/>
        <v>1.3863382512434311E-2</v>
      </c>
      <c r="AJ854" s="1" t="s">
        <v>88</v>
      </c>
      <c r="AK854" s="70" t="s">
        <v>3</v>
      </c>
      <c r="AM854" s="39">
        <f ca="1"/>
        <v>0.94297993203291619</v>
      </c>
      <c r="AN854" s="39">
        <f ca="1"/>
        <v>1.6156407398672867</v>
      </c>
      <c r="AO854" s="39">
        <f ca="1"/>
        <v>0.93180944208612548</v>
      </c>
      <c r="AP854" s="39">
        <f ca="1"/>
        <v>4.3835632565235585</v>
      </c>
      <c r="AQ854" s="39">
        <f ca="1"/>
        <v>6.1873776947472257</v>
      </c>
      <c r="AR854" s="39">
        <f ca="1"/>
        <v>2.4104643442877114</v>
      </c>
    </row>
    <row r="855" spans="27:44" ht="24" customHeight="1" x14ac:dyDescent="0.2">
      <c r="AA855" s="40">
        <f ca="1"/>
        <v>7.4971534908167469E-3</v>
      </c>
      <c r="AB855" s="40">
        <f ca="1"/>
        <v>2.9197917609809573E-4</v>
      </c>
      <c r="AC855" s="40">
        <f ca="1"/>
        <v>1.4809906274152356E-2</v>
      </c>
      <c r="AD855" s="40">
        <f ca="1"/>
        <v>1.8412154563264335E-2</v>
      </c>
      <c r="AE855" s="40">
        <f ca="1"/>
        <v>1.2121042340003847E-2</v>
      </c>
      <c r="AF855" s="40">
        <f ca="1"/>
        <v>1.8339446000534818E-2</v>
      </c>
      <c r="AJ855" s="1" t="s">
        <v>88</v>
      </c>
      <c r="AK855" s="70" t="s">
        <v>3</v>
      </c>
      <c r="AM855" s="40">
        <f ca="1"/>
        <v>3.2062460250425229</v>
      </c>
      <c r="AN855" s="40">
        <f ca="1"/>
        <v>4.7871390116113625E-2</v>
      </c>
      <c r="AO855" s="40">
        <f ca="1"/>
        <v>3.1479581286230585</v>
      </c>
      <c r="AP855" s="40">
        <f ca="1"/>
        <v>4.7872633269108205</v>
      </c>
      <c r="AQ855" s="40">
        <f ca="1"/>
        <v>3.46595946880498</v>
      </c>
      <c r="AR855" s="40">
        <f ca="1"/>
        <v>5.2083835771582656</v>
      </c>
    </row>
  </sheetData>
  <conditionalFormatting sqref="V426:AG429 AN134:AY136">
    <cfRule type="dataBar" priority="19">
      <dataBar>
        <cfvo type="num" val="0"/>
        <cfvo type="num" val="1"/>
        <color rgb="FFFFB628"/>
      </dataBar>
      <extLst>
        <ext xmlns:x14="http://schemas.microsoft.com/office/spreadsheetml/2009/9/main" uri="{B025F937-C7B1-47D3-B67F-A62EFF666E3E}">
          <x14:id>{D0F57A9A-68D9-BF45-B426-FF750CB25690}</x14:id>
        </ext>
      </extLst>
    </cfRule>
  </conditionalFormatting>
  <conditionalFormatting sqref="X87:X96">
    <cfRule type="dataBar" priority="50">
      <dataBar>
        <cfvo type="num" val="0"/>
        <cfvo type="num" val="1"/>
        <color rgb="FFFFB628"/>
      </dataBar>
      <extLst>
        <ext xmlns:x14="http://schemas.microsoft.com/office/spreadsheetml/2009/9/main" uri="{B025F937-C7B1-47D3-B67F-A62EFF666E3E}">
          <x14:id>{C79E7FC6-4D33-4E49-A5DC-F26610D7DC01}</x14:id>
        </ext>
      </extLst>
    </cfRule>
  </conditionalFormatting>
  <conditionalFormatting sqref="X97:X98">
    <cfRule type="dataBar" priority="49">
      <dataBar>
        <cfvo type="num" val="0"/>
        <cfvo type="num" val="1"/>
        <color rgb="FFFFB628"/>
      </dataBar>
      <extLst>
        <ext xmlns:x14="http://schemas.microsoft.com/office/spreadsheetml/2009/9/main" uri="{B025F937-C7B1-47D3-B67F-A62EFF666E3E}">
          <x14:id>{C397F012-424E-9045-BE84-A0AA4824DD43}</x14:id>
        </ext>
      </extLst>
    </cfRule>
  </conditionalFormatting>
  <conditionalFormatting sqref="Y87:AG96">
    <cfRule type="dataBar" priority="48">
      <dataBar>
        <cfvo type="num" val="0"/>
        <cfvo type="num" val="1"/>
        <color rgb="FFFFB628"/>
      </dataBar>
      <extLst>
        <ext xmlns:x14="http://schemas.microsoft.com/office/spreadsheetml/2009/9/main" uri="{B025F937-C7B1-47D3-B67F-A62EFF666E3E}">
          <x14:id>{60BC23EC-B739-FF44-B257-3D6BA5B7A48B}</x14:id>
        </ext>
      </extLst>
    </cfRule>
  </conditionalFormatting>
  <conditionalFormatting sqref="Y97:AG98">
    <cfRule type="dataBar" priority="47">
      <dataBar>
        <cfvo type="num" val="0"/>
        <cfvo type="num" val="1"/>
        <color rgb="FFFFB628"/>
      </dataBar>
      <extLst>
        <ext xmlns:x14="http://schemas.microsoft.com/office/spreadsheetml/2009/9/main" uri="{B025F937-C7B1-47D3-B67F-A62EFF666E3E}">
          <x14:id>{7F680C3B-9441-944A-BCB3-CD63846D5817}</x14:id>
        </ext>
      </extLst>
    </cfRule>
  </conditionalFormatting>
  <conditionalFormatting sqref="AG231:AO231 AQ231:AR231">
    <cfRule type="dataBar" priority="15">
      <dataBar>
        <cfvo type="num" val="0"/>
        <cfvo type="num" val="1"/>
        <color rgb="FFFFB628"/>
      </dataBar>
      <extLst>
        <ext xmlns:x14="http://schemas.microsoft.com/office/spreadsheetml/2009/9/main" uri="{B025F937-C7B1-47D3-B67F-A62EFF666E3E}">
          <x14:id>{EADA977D-FAA3-1E44-9254-7633FE9DA9BF}</x14:id>
        </ext>
      </extLst>
    </cfRule>
  </conditionalFormatting>
  <conditionalFormatting sqref="AG325:AO325 AQ325:AR325">
    <cfRule type="dataBar" priority="37">
      <dataBar>
        <cfvo type="num" val="0"/>
        <cfvo type="num" val="1"/>
        <color rgb="FFFFB628"/>
      </dataBar>
      <extLst>
        <ext xmlns:x14="http://schemas.microsoft.com/office/spreadsheetml/2009/9/main" uri="{B025F937-C7B1-47D3-B67F-A62EFF666E3E}">
          <x14:id>{E9997026-AB2B-0C45-ACDC-4B380785F3B4}</x14:id>
        </ext>
      </extLst>
    </cfRule>
  </conditionalFormatting>
  <conditionalFormatting sqref="AH87:AI96">
    <cfRule type="dataBar" priority="46">
      <dataBar>
        <cfvo type="num" val="0"/>
        <cfvo type="num" val="1"/>
        <color rgb="FFFFB628"/>
      </dataBar>
      <extLst>
        <ext xmlns:x14="http://schemas.microsoft.com/office/spreadsheetml/2009/9/main" uri="{B025F937-C7B1-47D3-B67F-A62EFF666E3E}">
          <x14:id>{72BF50F6-A566-254A-886C-9459642417A4}</x14:id>
        </ext>
      </extLst>
    </cfRule>
  </conditionalFormatting>
  <conditionalFormatting sqref="AH97:AI98">
    <cfRule type="dataBar" priority="45">
      <dataBar>
        <cfvo type="num" val="0"/>
        <cfvo type="num" val="1"/>
        <color rgb="FFFFB628"/>
      </dataBar>
      <extLst>
        <ext xmlns:x14="http://schemas.microsoft.com/office/spreadsheetml/2009/9/main" uri="{B025F937-C7B1-47D3-B67F-A62EFF666E3E}">
          <x14:id>{917B37A5-E49F-FF4F-8CF1-2F3445E7DDB3}</x14:id>
        </ext>
      </extLst>
    </cfRule>
  </conditionalFormatting>
  <conditionalFormatting sqref="AP231:AP240">
    <cfRule type="dataBar" priority="13">
      <dataBar>
        <cfvo type="num" val="0"/>
        <cfvo type="num" val="1"/>
        <color rgb="FFFFB628"/>
      </dataBar>
      <extLst>
        <ext xmlns:x14="http://schemas.microsoft.com/office/spreadsheetml/2009/9/main" uri="{B025F937-C7B1-47D3-B67F-A62EFF666E3E}">
          <x14:id>{7228CA93-FBDB-4C4F-AFC5-948A746605ED}</x14:id>
        </ext>
      </extLst>
    </cfRule>
  </conditionalFormatting>
  <conditionalFormatting sqref="AP241:AP242">
    <cfRule type="dataBar" priority="14">
      <dataBar>
        <cfvo type="num" val="0"/>
        <cfvo type="num" val="1"/>
        <color rgb="FFFFB628"/>
      </dataBar>
      <extLst>
        <ext xmlns:x14="http://schemas.microsoft.com/office/spreadsheetml/2009/9/main" uri="{B025F937-C7B1-47D3-B67F-A62EFF666E3E}">
          <x14:id>{4BBBBC80-66F1-7240-A7F4-F0D8576304DB}</x14:id>
        </ext>
      </extLst>
    </cfRule>
  </conditionalFormatting>
  <conditionalFormatting sqref="AP325:AP334">
    <cfRule type="dataBar" priority="32">
      <dataBar>
        <cfvo type="num" val="0"/>
        <cfvo type="num" val="1"/>
        <color rgb="FFFFB628"/>
      </dataBar>
      <extLst>
        <ext xmlns:x14="http://schemas.microsoft.com/office/spreadsheetml/2009/9/main" uri="{B025F937-C7B1-47D3-B67F-A62EFF666E3E}">
          <x14:id>{C1146E16-F225-1A4F-A7EC-E6BE839B2A5A}</x14:id>
        </ext>
      </extLst>
    </cfRule>
  </conditionalFormatting>
  <conditionalFormatting sqref="AP335:AP336">
    <cfRule type="dataBar" priority="33">
      <dataBar>
        <cfvo type="num" val="0"/>
        <cfvo type="num" val="1"/>
        <color rgb="FFFFB628"/>
      </dataBar>
      <extLst>
        <ext xmlns:x14="http://schemas.microsoft.com/office/spreadsheetml/2009/9/main" uri="{B025F937-C7B1-47D3-B67F-A62EFF666E3E}">
          <x14:id>{F488EE12-E395-1843-870D-F67165D1352D}</x14:id>
        </ext>
      </extLst>
    </cfRule>
  </conditionalFormatting>
  <conditionalFormatting sqref="AR114:AR123">
    <cfRule type="dataBar" priority="44">
      <dataBar>
        <cfvo type="num" val="0"/>
        <cfvo type="num" val="1"/>
        <color rgb="FFFFB628"/>
      </dataBar>
      <extLst>
        <ext xmlns:x14="http://schemas.microsoft.com/office/spreadsheetml/2009/9/main" uri="{B025F937-C7B1-47D3-B67F-A62EFF666E3E}">
          <x14:id>{1663C9E2-FA45-2E42-8CE0-C48A8D7B343F}</x14:id>
        </ext>
      </extLst>
    </cfRule>
  </conditionalFormatting>
  <conditionalFormatting sqref="AR149:AR158">
    <cfRule type="dataBar" priority="40">
      <dataBar>
        <cfvo type="num" val="0"/>
        <cfvo type="num" val="1"/>
        <color rgb="FFFFB628"/>
      </dataBar>
      <extLst>
        <ext xmlns:x14="http://schemas.microsoft.com/office/spreadsheetml/2009/9/main" uri="{B025F937-C7B1-47D3-B67F-A62EFF666E3E}">
          <x14:id>{B89A8C52-D2ED-4241-B3BB-73E9E50E6EB3}</x14:id>
        </ext>
      </extLst>
    </cfRule>
  </conditionalFormatting>
  <conditionalFormatting sqref="AR159:BC161 AR164:BC164">
    <cfRule type="dataBar" priority="41">
      <dataBar>
        <cfvo type="num" val="0"/>
        <cfvo type="num" val="1"/>
        <color rgb="FFFFB628"/>
      </dataBar>
      <extLst>
        <ext xmlns:x14="http://schemas.microsoft.com/office/spreadsheetml/2009/9/main" uri="{B025F937-C7B1-47D3-B67F-A62EFF666E3E}">
          <x14:id>{B1725045-D1CC-8343-BD6F-44C8A3A01EE0}</x14:id>
        </ext>
      </extLst>
    </cfRule>
  </conditionalFormatting>
  <conditionalFormatting sqref="AS114:BA123">
    <cfRule type="dataBar" priority="43">
      <dataBar>
        <cfvo type="num" val="0"/>
        <cfvo type="num" val="1"/>
        <color rgb="FFFFB628"/>
      </dataBar>
      <extLst>
        <ext xmlns:x14="http://schemas.microsoft.com/office/spreadsheetml/2009/9/main" uri="{B025F937-C7B1-47D3-B67F-A62EFF666E3E}">
          <x14:id>{BD39A116-0DA3-454F-B6C7-6F3C596497E1}</x14:id>
        </ext>
      </extLst>
    </cfRule>
  </conditionalFormatting>
  <conditionalFormatting sqref="AS149:BA158">
    <cfRule type="dataBar" priority="39">
      <dataBar>
        <cfvo type="num" val="0"/>
        <cfvo type="num" val="1"/>
        <color rgb="FFFFB628"/>
      </dataBar>
      <extLst>
        <ext xmlns:x14="http://schemas.microsoft.com/office/spreadsheetml/2009/9/main" uri="{B025F937-C7B1-47D3-B67F-A62EFF666E3E}">
          <x14:id>{0EF37A32-2626-DD4D-ABB5-366D0D5F6C20}</x14:id>
        </ext>
      </extLst>
    </cfRule>
  </conditionalFormatting>
  <conditionalFormatting sqref="AY58:BD63 AR124:BC126 AR129:BC129">
    <cfRule type="dataBar" priority="51">
      <dataBar>
        <cfvo type="num" val="0"/>
        <cfvo type="num" val="1"/>
        <color rgb="FFFFB628"/>
      </dataBar>
      <extLst>
        <ext xmlns:x14="http://schemas.microsoft.com/office/spreadsheetml/2009/9/main" uri="{B025F937-C7B1-47D3-B67F-A62EFF666E3E}">
          <x14:id>{53570223-D051-5940-AB2A-CF95C72EA023}</x14:id>
        </ext>
      </extLst>
    </cfRule>
  </conditionalFormatting>
  <conditionalFormatting sqref="BB114:BC123">
    <cfRule type="dataBar" priority="42">
      <dataBar>
        <cfvo type="num" val="0"/>
        <cfvo type="num" val="1"/>
        <color rgb="FFFFB628"/>
      </dataBar>
      <extLst>
        <ext xmlns:x14="http://schemas.microsoft.com/office/spreadsheetml/2009/9/main" uri="{B025F937-C7B1-47D3-B67F-A62EFF666E3E}">
          <x14:id>{836C9CA2-D1F7-7A49-A4C7-805C44B3552C}</x14:id>
        </ext>
      </extLst>
    </cfRule>
  </conditionalFormatting>
  <conditionalFormatting sqref="BB149:BC158">
    <cfRule type="dataBar" priority="38">
      <dataBar>
        <cfvo type="num" val="0"/>
        <cfvo type="num" val="1"/>
        <color rgb="FFFFB628"/>
      </dataBar>
      <extLst>
        <ext xmlns:x14="http://schemas.microsoft.com/office/spreadsheetml/2009/9/main" uri="{B025F937-C7B1-47D3-B67F-A62EFF666E3E}">
          <x14:id>{253D8137-5D3C-6D44-BDFF-CFD64515E5F6}</x14:id>
        </ext>
      </extLst>
    </cfRule>
  </conditionalFormatting>
  <conditionalFormatting sqref="BB415:BG420">
    <cfRule type="colorScale" priority="17">
      <colorScale>
        <cfvo type="num" val="0"/>
        <cfvo type="num" val="1"/>
        <color rgb="FFFCFCFF"/>
        <color rgb="FF63BE7B"/>
      </colorScale>
    </cfRule>
  </conditionalFormatting>
  <conditionalFormatting sqref="BB432:BG432">
    <cfRule type="colorScale" priority="16">
      <colorScale>
        <cfvo type="num" val="0"/>
        <cfvo type="num" val="1"/>
        <color rgb="FFFCFCFF"/>
        <color rgb="FF63BE7B"/>
      </colorScale>
    </cfRule>
  </conditionalFormatting>
  <conditionalFormatting sqref="BC413:BG413">
    <cfRule type="colorScale" priority="18">
      <colorScale>
        <cfvo type="num" val="0"/>
        <cfvo type="num" val="1"/>
        <color rgb="FFFCFCFF"/>
        <color rgb="FF63BE7B"/>
      </colorScale>
    </cfRule>
  </conditionalFormatting>
  <conditionalFormatting sqref="BW231:CE231 CH231">
    <cfRule type="dataBar" priority="12">
      <dataBar>
        <cfvo type="num" val="0"/>
        <cfvo type="num" val="1"/>
        <color rgb="FFFFB628"/>
      </dataBar>
      <extLst>
        <ext xmlns:x14="http://schemas.microsoft.com/office/spreadsheetml/2009/9/main" uri="{B025F937-C7B1-47D3-B67F-A62EFF666E3E}">
          <x14:id>{E265E7FB-33E6-1147-8622-01CE5D59DE7E}</x14:id>
        </ext>
      </extLst>
    </cfRule>
  </conditionalFormatting>
  <conditionalFormatting sqref="BW325:CE325 CH325">
    <cfRule type="dataBar" priority="31">
      <dataBar>
        <cfvo type="num" val="0"/>
        <cfvo type="num" val="1"/>
        <color rgb="FFFFB628"/>
      </dataBar>
      <extLst>
        <ext xmlns:x14="http://schemas.microsoft.com/office/spreadsheetml/2009/9/main" uri="{B025F937-C7B1-47D3-B67F-A62EFF666E3E}">
          <x14:id>{312CE0CF-B7E5-664D-819B-DB0AAD6552C4}</x14:id>
        </ext>
      </extLst>
    </cfRule>
  </conditionalFormatting>
  <conditionalFormatting sqref="CF231:CF240">
    <cfRule type="dataBar" priority="10">
      <dataBar>
        <cfvo type="num" val="0"/>
        <cfvo type="num" val="1"/>
        <color rgb="FFFFB628"/>
      </dataBar>
      <extLst>
        <ext xmlns:x14="http://schemas.microsoft.com/office/spreadsheetml/2009/9/main" uri="{B025F937-C7B1-47D3-B67F-A62EFF666E3E}">
          <x14:id>{5591DF86-0F98-3D40-8445-941AC138E7D0}</x14:id>
        </ext>
      </extLst>
    </cfRule>
  </conditionalFormatting>
  <conditionalFormatting sqref="CF241:CF242">
    <cfRule type="dataBar" priority="11">
      <dataBar>
        <cfvo type="num" val="0"/>
        <cfvo type="num" val="1"/>
        <color rgb="FFFFB628"/>
      </dataBar>
      <extLst>
        <ext xmlns:x14="http://schemas.microsoft.com/office/spreadsheetml/2009/9/main" uri="{B025F937-C7B1-47D3-B67F-A62EFF666E3E}">
          <x14:id>{20AE5A73-05A7-6C44-9D96-F92D342634B2}</x14:id>
        </ext>
      </extLst>
    </cfRule>
  </conditionalFormatting>
  <conditionalFormatting sqref="CF325:CF334">
    <cfRule type="dataBar" priority="29">
      <dataBar>
        <cfvo type="num" val="0"/>
        <cfvo type="num" val="1"/>
        <color rgb="FFFFB628"/>
      </dataBar>
      <extLst>
        <ext xmlns:x14="http://schemas.microsoft.com/office/spreadsheetml/2009/9/main" uri="{B025F937-C7B1-47D3-B67F-A62EFF666E3E}">
          <x14:id>{9448867B-8D16-5C41-A626-0223C92B6DC5}</x14:id>
        </ext>
      </extLst>
    </cfRule>
  </conditionalFormatting>
  <conditionalFormatting sqref="CF335:CF336">
    <cfRule type="dataBar" priority="30">
      <dataBar>
        <cfvo type="num" val="0"/>
        <cfvo type="num" val="1"/>
        <color rgb="FFFFB628"/>
      </dataBar>
      <extLst>
        <ext xmlns:x14="http://schemas.microsoft.com/office/spreadsheetml/2009/9/main" uri="{B025F937-C7B1-47D3-B67F-A62EFF666E3E}">
          <x14:id>{98F8F05F-2C7C-CC41-ADF3-405166317453}</x14:id>
        </ext>
      </extLst>
    </cfRule>
  </conditionalFormatting>
  <conditionalFormatting sqref="CG231:CG240">
    <cfRule type="dataBar" priority="8">
      <dataBar>
        <cfvo type="num" val="0"/>
        <cfvo type="num" val="1"/>
        <color rgb="FFFFB628"/>
      </dataBar>
      <extLst>
        <ext xmlns:x14="http://schemas.microsoft.com/office/spreadsheetml/2009/9/main" uri="{B025F937-C7B1-47D3-B67F-A62EFF666E3E}">
          <x14:id>{EC57FDC4-EEDB-5F4D-B43A-6A338B7A32C1}</x14:id>
        </ext>
      </extLst>
    </cfRule>
  </conditionalFormatting>
  <conditionalFormatting sqref="CG241:CG242">
    <cfRule type="dataBar" priority="9">
      <dataBar>
        <cfvo type="num" val="0"/>
        <cfvo type="num" val="1"/>
        <color rgb="FFFFB628"/>
      </dataBar>
      <extLst>
        <ext xmlns:x14="http://schemas.microsoft.com/office/spreadsheetml/2009/9/main" uri="{B025F937-C7B1-47D3-B67F-A62EFF666E3E}">
          <x14:id>{579685E8-FD9B-5243-B377-98CAC8246499}</x14:id>
        </ext>
      </extLst>
    </cfRule>
  </conditionalFormatting>
  <conditionalFormatting sqref="CG325:CG334">
    <cfRule type="dataBar" priority="27">
      <dataBar>
        <cfvo type="num" val="0"/>
        <cfvo type="num" val="1"/>
        <color rgb="FFFFB628"/>
      </dataBar>
      <extLst>
        <ext xmlns:x14="http://schemas.microsoft.com/office/spreadsheetml/2009/9/main" uri="{B025F937-C7B1-47D3-B67F-A62EFF666E3E}">
          <x14:id>{00BAA0AE-48D5-7A47-98B9-0D6A9F437F92}</x14:id>
        </ext>
      </extLst>
    </cfRule>
  </conditionalFormatting>
  <conditionalFormatting sqref="CG335:CG336">
    <cfRule type="dataBar" priority="28">
      <dataBar>
        <cfvo type="num" val="0"/>
        <cfvo type="num" val="1"/>
        <color rgb="FFFFB628"/>
      </dataBar>
      <extLst>
        <ext xmlns:x14="http://schemas.microsoft.com/office/spreadsheetml/2009/9/main" uri="{B025F937-C7B1-47D3-B67F-A62EFF666E3E}">
          <x14:id>{080A96B4-9263-BA42-B730-8C44DBEE1939}</x14:id>
        </ext>
      </extLst>
    </cfRule>
  </conditionalFormatting>
  <conditionalFormatting sqref="DM231:DU231">
    <cfRule type="dataBar" priority="7">
      <dataBar>
        <cfvo type="num" val="0"/>
        <cfvo type="num" val="1"/>
        <color rgb="FFFFB628"/>
      </dataBar>
      <extLst>
        <ext xmlns:x14="http://schemas.microsoft.com/office/spreadsheetml/2009/9/main" uri="{B025F937-C7B1-47D3-B67F-A62EFF666E3E}">
          <x14:id>{EDDA9648-B0E5-B341-9704-B4877C950047}</x14:id>
        </ext>
      </extLst>
    </cfRule>
  </conditionalFormatting>
  <conditionalFormatting sqref="DM325:DU325">
    <cfRule type="dataBar" priority="26">
      <dataBar>
        <cfvo type="num" val="0"/>
        <cfvo type="num" val="1"/>
        <color rgb="FFFFB628"/>
      </dataBar>
      <extLst>
        <ext xmlns:x14="http://schemas.microsoft.com/office/spreadsheetml/2009/9/main" uri="{B025F937-C7B1-47D3-B67F-A62EFF666E3E}">
          <x14:id>{03B9E874-59D1-E04B-904F-20350F4A2973}</x14:id>
        </ext>
      </extLst>
    </cfRule>
  </conditionalFormatting>
  <conditionalFormatting sqref="DV231:DV240">
    <cfRule type="dataBar" priority="5">
      <dataBar>
        <cfvo type="num" val="0"/>
        <cfvo type="num" val="1"/>
        <color rgb="FFFFB628"/>
      </dataBar>
      <extLst>
        <ext xmlns:x14="http://schemas.microsoft.com/office/spreadsheetml/2009/9/main" uri="{B025F937-C7B1-47D3-B67F-A62EFF666E3E}">
          <x14:id>{7FD37E65-3790-B343-BA72-142D03E86835}</x14:id>
        </ext>
      </extLst>
    </cfRule>
  </conditionalFormatting>
  <conditionalFormatting sqref="DV241:DV242">
    <cfRule type="dataBar" priority="6">
      <dataBar>
        <cfvo type="num" val="0"/>
        <cfvo type="num" val="1"/>
        <color rgb="FFFFB628"/>
      </dataBar>
      <extLst>
        <ext xmlns:x14="http://schemas.microsoft.com/office/spreadsheetml/2009/9/main" uri="{B025F937-C7B1-47D3-B67F-A62EFF666E3E}">
          <x14:id>{7E48D150-A4E8-3143-9462-01E841B4DEC1}</x14:id>
        </ext>
      </extLst>
    </cfRule>
  </conditionalFormatting>
  <conditionalFormatting sqref="DV325:DV334">
    <cfRule type="dataBar" priority="24">
      <dataBar>
        <cfvo type="num" val="0"/>
        <cfvo type="num" val="1"/>
        <color rgb="FFFFB628"/>
      </dataBar>
      <extLst>
        <ext xmlns:x14="http://schemas.microsoft.com/office/spreadsheetml/2009/9/main" uri="{B025F937-C7B1-47D3-B67F-A62EFF666E3E}">
          <x14:id>{E63E8311-0F29-4548-AF58-203E44AB66F4}</x14:id>
        </ext>
      </extLst>
    </cfRule>
  </conditionalFormatting>
  <conditionalFormatting sqref="DV335:DV336">
    <cfRule type="dataBar" priority="25">
      <dataBar>
        <cfvo type="num" val="0"/>
        <cfvo type="num" val="1"/>
        <color rgb="FFFFB628"/>
      </dataBar>
      <extLst>
        <ext xmlns:x14="http://schemas.microsoft.com/office/spreadsheetml/2009/9/main" uri="{B025F937-C7B1-47D3-B67F-A62EFF666E3E}">
          <x14:id>{FCA102B7-EA6F-4A4C-9390-58D815114B99}</x14:id>
        </ext>
      </extLst>
    </cfRule>
  </conditionalFormatting>
  <conditionalFormatting sqref="DW231:DW240">
    <cfRule type="dataBar" priority="3">
      <dataBar>
        <cfvo type="num" val="0"/>
        <cfvo type="num" val="1"/>
        <color rgb="FFFFB628"/>
      </dataBar>
      <extLst>
        <ext xmlns:x14="http://schemas.microsoft.com/office/spreadsheetml/2009/9/main" uri="{B025F937-C7B1-47D3-B67F-A62EFF666E3E}">
          <x14:id>{71105284-CD40-D641-A4A3-0B2BF7DD4F9B}</x14:id>
        </ext>
      </extLst>
    </cfRule>
  </conditionalFormatting>
  <conditionalFormatting sqref="DW241:DW242">
    <cfRule type="dataBar" priority="4">
      <dataBar>
        <cfvo type="num" val="0"/>
        <cfvo type="num" val="1"/>
        <color rgb="FFFFB628"/>
      </dataBar>
      <extLst>
        <ext xmlns:x14="http://schemas.microsoft.com/office/spreadsheetml/2009/9/main" uri="{B025F937-C7B1-47D3-B67F-A62EFF666E3E}">
          <x14:id>{AD53787D-82C9-AE45-98E1-DEC78DA71EA1}</x14:id>
        </ext>
      </extLst>
    </cfRule>
  </conditionalFormatting>
  <conditionalFormatting sqref="DW325:DW334">
    <cfRule type="dataBar" priority="22">
      <dataBar>
        <cfvo type="num" val="0"/>
        <cfvo type="num" val="1"/>
        <color rgb="FFFFB628"/>
      </dataBar>
      <extLst>
        <ext xmlns:x14="http://schemas.microsoft.com/office/spreadsheetml/2009/9/main" uri="{B025F937-C7B1-47D3-B67F-A62EFF666E3E}">
          <x14:id>{BD558DC0-12B0-714A-9E87-14BF2F26F054}</x14:id>
        </ext>
      </extLst>
    </cfRule>
  </conditionalFormatting>
  <conditionalFormatting sqref="DW335:DW336">
    <cfRule type="dataBar" priority="23">
      <dataBar>
        <cfvo type="num" val="0"/>
        <cfvo type="num" val="1"/>
        <color rgb="FFFFB628"/>
      </dataBar>
      <extLst>
        <ext xmlns:x14="http://schemas.microsoft.com/office/spreadsheetml/2009/9/main" uri="{B025F937-C7B1-47D3-B67F-A62EFF666E3E}">
          <x14:id>{D0873E70-18C0-604B-BA41-E931D1CC9CA5}</x14:id>
        </ext>
      </extLst>
    </cfRule>
  </conditionalFormatting>
  <conditionalFormatting sqref="DX231:DX240">
    <cfRule type="dataBar" priority="1">
      <dataBar>
        <cfvo type="num" val="0"/>
        <cfvo type="num" val="1"/>
        <color rgb="FFFFB628"/>
      </dataBar>
      <extLst>
        <ext xmlns:x14="http://schemas.microsoft.com/office/spreadsheetml/2009/9/main" uri="{B025F937-C7B1-47D3-B67F-A62EFF666E3E}">
          <x14:id>{A0B33528-57BB-C549-A18D-AAF77DC4CFE0}</x14:id>
        </ext>
      </extLst>
    </cfRule>
  </conditionalFormatting>
  <conditionalFormatting sqref="DX241:DX242">
    <cfRule type="dataBar" priority="2">
      <dataBar>
        <cfvo type="num" val="0"/>
        <cfvo type="num" val="1"/>
        <color rgb="FFFFB628"/>
      </dataBar>
      <extLst>
        <ext xmlns:x14="http://schemas.microsoft.com/office/spreadsheetml/2009/9/main" uri="{B025F937-C7B1-47D3-B67F-A62EFF666E3E}">
          <x14:id>{E75CD5DD-0618-4E44-BFBC-DEDA66F170DA}</x14:id>
        </ext>
      </extLst>
    </cfRule>
  </conditionalFormatting>
  <conditionalFormatting sqref="DX325:DX334">
    <cfRule type="dataBar" priority="20">
      <dataBar>
        <cfvo type="num" val="0"/>
        <cfvo type="num" val="1"/>
        <color rgb="FFFFB628"/>
      </dataBar>
      <extLst>
        <ext xmlns:x14="http://schemas.microsoft.com/office/spreadsheetml/2009/9/main" uri="{B025F937-C7B1-47D3-B67F-A62EFF666E3E}">
          <x14:id>{6CE6FBBC-558E-EC4B-8363-7096B04707E0}</x14:id>
        </ext>
      </extLst>
    </cfRule>
  </conditionalFormatting>
  <conditionalFormatting sqref="DX335:DX336">
    <cfRule type="dataBar" priority="21">
      <dataBar>
        <cfvo type="num" val="0"/>
        <cfvo type="num" val="1"/>
        <color rgb="FFFFB628"/>
      </dataBar>
      <extLst>
        <ext xmlns:x14="http://schemas.microsoft.com/office/spreadsheetml/2009/9/main" uri="{B025F937-C7B1-47D3-B67F-A62EFF666E3E}">
          <x14:id>{7729C9D7-6295-2E48-BFA0-0F460B52CAB7}</x14:id>
        </ext>
      </extLst>
    </cfRule>
  </conditionalFormatting>
  <conditionalFormatting sqref="EC380:EL380 EN380">
    <cfRule type="dataBar" priority="36">
      <dataBar>
        <cfvo type="num" val="0"/>
        <cfvo type="num" val="1"/>
        <color rgb="FFFFB628"/>
      </dataBar>
      <extLst>
        <ext xmlns:x14="http://schemas.microsoft.com/office/spreadsheetml/2009/9/main" uri="{B025F937-C7B1-47D3-B67F-A62EFF666E3E}">
          <x14:id>{B7FD0B0B-F566-2143-ADFE-9CB9CE8E1ADC}</x14:id>
        </ext>
      </extLst>
    </cfRule>
  </conditionalFormatting>
  <conditionalFormatting sqref="EM380:EM389">
    <cfRule type="dataBar" priority="34">
      <dataBar>
        <cfvo type="num" val="0"/>
        <cfvo type="num" val="1"/>
        <color rgb="FFFFB628"/>
      </dataBar>
      <extLst>
        <ext xmlns:x14="http://schemas.microsoft.com/office/spreadsheetml/2009/9/main" uri="{B025F937-C7B1-47D3-B67F-A62EFF666E3E}">
          <x14:id>{F3D8F6C6-39AC-184E-B73F-84C4DE51EC85}</x14:id>
        </ext>
      </extLst>
    </cfRule>
  </conditionalFormatting>
  <conditionalFormatting sqref="EM390:EM391">
    <cfRule type="dataBar" priority="35">
      <dataBar>
        <cfvo type="num" val="0"/>
        <cfvo type="num" val="1"/>
        <color rgb="FFFFB628"/>
      </dataBar>
      <extLst>
        <ext xmlns:x14="http://schemas.microsoft.com/office/spreadsheetml/2009/9/main" uri="{B025F937-C7B1-47D3-B67F-A62EFF666E3E}">
          <x14:id>{3BA27D3C-9F2C-A341-9CAE-2887A9E8B8A4}</x14:id>
        </ext>
      </extLst>
    </cfRule>
  </conditionalFormatting>
  <pageMargins left="0.7" right="0.7" top="0.75" bottom="0.75" header="0.3" footer="0.3"/>
  <pageSetup scale="47" fitToHeight="0" orientation="landscape" horizontalDpi="0" verticalDpi="0"/>
  <rowBreaks count="16" manualBreakCount="16">
    <brk id="30" max="16383" man="1"/>
    <brk id="74" max="16383" man="1"/>
    <brk id="101" max="16383" man="1"/>
    <brk id="137" max="16383" man="1"/>
    <brk id="173" max="16383" man="1"/>
    <brk id="258" max="16383" man="1"/>
    <brk id="346" max="16383" man="1"/>
    <brk id="405" max="16383" man="1"/>
    <brk id="443" max="16383" man="1"/>
    <brk id="514" max="16383" man="1"/>
    <brk id="544" max="16383" man="1"/>
    <brk id="561" max="16383" man="1"/>
    <brk id="627" max="16383" man="1"/>
    <brk id="724" max="16383" man="1"/>
    <brk id="766" max="16383" man="1"/>
    <brk id="812" max="16383" man="1"/>
  </rowBreaks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0F57A9A-68D9-BF45-B426-FF750CB25690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V426:AG429 AN134:AY136</xm:sqref>
        </x14:conditionalFormatting>
        <x14:conditionalFormatting xmlns:xm="http://schemas.microsoft.com/office/excel/2006/main">
          <x14:cfRule type="dataBar" id="{C79E7FC6-4D33-4E49-A5DC-F26610D7DC01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X87:X96</xm:sqref>
        </x14:conditionalFormatting>
        <x14:conditionalFormatting xmlns:xm="http://schemas.microsoft.com/office/excel/2006/main">
          <x14:cfRule type="dataBar" id="{C397F012-424E-9045-BE84-A0AA4824DD43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X97:X98</xm:sqref>
        </x14:conditionalFormatting>
        <x14:conditionalFormatting xmlns:xm="http://schemas.microsoft.com/office/excel/2006/main">
          <x14:cfRule type="dataBar" id="{60BC23EC-B739-FF44-B257-3D6BA5B7A48B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Y87:AG96</xm:sqref>
        </x14:conditionalFormatting>
        <x14:conditionalFormatting xmlns:xm="http://schemas.microsoft.com/office/excel/2006/main">
          <x14:cfRule type="dataBar" id="{7F680C3B-9441-944A-BCB3-CD63846D5817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Y97:AG98</xm:sqref>
        </x14:conditionalFormatting>
        <x14:conditionalFormatting xmlns:xm="http://schemas.microsoft.com/office/excel/2006/main">
          <x14:cfRule type="dataBar" id="{EADA977D-FAA3-1E44-9254-7633FE9DA9BF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AG231:AO231 AQ231:AR231</xm:sqref>
        </x14:conditionalFormatting>
        <x14:conditionalFormatting xmlns:xm="http://schemas.microsoft.com/office/excel/2006/main">
          <x14:cfRule type="dataBar" id="{E9997026-AB2B-0C45-ACDC-4B380785F3B4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AG325:AO325 AQ325:AR325</xm:sqref>
        </x14:conditionalFormatting>
        <x14:conditionalFormatting xmlns:xm="http://schemas.microsoft.com/office/excel/2006/main">
          <x14:cfRule type="dataBar" id="{72BF50F6-A566-254A-886C-9459642417A4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AH87:AI96</xm:sqref>
        </x14:conditionalFormatting>
        <x14:conditionalFormatting xmlns:xm="http://schemas.microsoft.com/office/excel/2006/main">
          <x14:cfRule type="dataBar" id="{917B37A5-E49F-FF4F-8CF1-2F3445E7DDB3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AH97:AI98</xm:sqref>
        </x14:conditionalFormatting>
        <x14:conditionalFormatting xmlns:xm="http://schemas.microsoft.com/office/excel/2006/main">
          <x14:cfRule type="dataBar" id="{7228CA93-FBDB-4C4F-AFC5-948A746605ED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AP231:AP240</xm:sqref>
        </x14:conditionalFormatting>
        <x14:conditionalFormatting xmlns:xm="http://schemas.microsoft.com/office/excel/2006/main">
          <x14:cfRule type="dataBar" id="{4BBBBC80-66F1-7240-A7F4-F0D8576304DB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AP241:AP242</xm:sqref>
        </x14:conditionalFormatting>
        <x14:conditionalFormatting xmlns:xm="http://schemas.microsoft.com/office/excel/2006/main">
          <x14:cfRule type="dataBar" id="{C1146E16-F225-1A4F-A7EC-E6BE839B2A5A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AP325:AP334</xm:sqref>
        </x14:conditionalFormatting>
        <x14:conditionalFormatting xmlns:xm="http://schemas.microsoft.com/office/excel/2006/main">
          <x14:cfRule type="dataBar" id="{F488EE12-E395-1843-870D-F67165D1352D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AP335:AP336</xm:sqref>
        </x14:conditionalFormatting>
        <x14:conditionalFormatting xmlns:xm="http://schemas.microsoft.com/office/excel/2006/main">
          <x14:cfRule type="dataBar" id="{1663C9E2-FA45-2E42-8CE0-C48A8D7B343F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AR114:AR123</xm:sqref>
        </x14:conditionalFormatting>
        <x14:conditionalFormatting xmlns:xm="http://schemas.microsoft.com/office/excel/2006/main">
          <x14:cfRule type="dataBar" id="{B89A8C52-D2ED-4241-B3BB-73E9E50E6EB3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AR149:AR158</xm:sqref>
        </x14:conditionalFormatting>
        <x14:conditionalFormatting xmlns:xm="http://schemas.microsoft.com/office/excel/2006/main">
          <x14:cfRule type="dataBar" id="{B1725045-D1CC-8343-BD6F-44C8A3A01EE0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AR159:BC161 AR164:BC164</xm:sqref>
        </x14:conditionalFormatting>
        <x14:conditionalFormatting xmlns:xm="http://schemas.microsoft.com/office/excel/2006/main">
          <x14:cfRule type="dataBar" id="{BD39A116-0DA3-454F-B6C7-6F3C596497E1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AS114:BA123</xm:sqref>
        </x14:conditionalFormatting>
        <x14:conditionalFormatting xmlns:xm="http://schemas.microsoft.com/office/excel/2006/main">
          <x14:cfRule type="dataBar" id="{0EF37A32-2626-DD4D-ABB5-366D0D5F6C20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AS149:BA158</xm:sqref>
        </x14:conditionalFormatting>
        <x14:conditionalFormatting xmlns:xm="http://schemas.microsoft.com/office/excel/2006/main">
          <x14:cfRule type="dataBar" id="{53570223-D051-5940-AB2A-CF95C72EA023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AY58:BD63 AR124:BC126 AR129:BC129</xm:sqref>
        </x14:conditionalFormatting>
        <x14:conditionalFormatting xmlns:xm="http://schemas.microsoft.com/office/excel/2006/main">
          <x14:cfRule type="dataBar" id="{836C9CA2-D1F7-7A49-A4C7-805C44B3552C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BB114:BC123</xm:sqref>
        </x14:conditionalFormatting>
        <x14:conditionalFormatting xmlns:xm="http://schemas.microsoft.com/office/excel/2006/main">
          <x14:cfRule type="dataBar" id="{253D8137-5D3C-6D44-BDFF-CFD64515E5F6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BB149:BC158</xm:sqref>
        </x14:conditionalFormatting>
        <x14:conditionalFormatting xmlns:xm="http://schemas.microsoft.com/office/excel/2006/main">
          <x14:cfRule type="dataBar" id="{E265E7FB-33E6-1147-8622-01CE5D59DE7E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BW231:CE231 CH231</xm:sqref>
        </x14:conditionalFormatting>
        <x14:conditionalFormatting xmlns:xm="http://schemas.microsoft.com/office/excel/2006/main">
          <x14:cfRule type="dataBar" id="{312CE0CF-B7E5-664D-819B-DB0AAD6552C4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BW325:CE325 CH325</xm:sqref>
        </x14:conditionalFormatting>
        <x14:conditionalFormatting xmlns:xm="http://schemas.microsoft.com/office/excel/2006/main">
          <x14:cfRule type="dataBar" id="{5591DF86-0F98-3D40-8445-941AC138E7D0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CF231:CF240</xm:sqref>
        </x14:conditionalFormatting>
        <x14:conditionalFormatting xmlns:xm="http://schemas.microsoft.com/office/excel/2006/main">
          <x14:cfRule type="dataBar" id="{20AE5A73-05A7-6C44-9D96-F92D342634B2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CF241:CF242</xm:sqref>
        </x14:conditionalFormatting>
        <x14:conditionalFormatting xmlns:xm="http://schemas.microsoft.com/office/excel/2006/main">
          <x14:cfRule type="dataBar" id="{9448867B-8D16-5C41-A626-0223C92B6DC5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CF325:CF334</xm:sqref>
        </x14:conditionalFormatting>
        <x14:conditionalFormatting xmlns:xm="http://schemas.microsoft.com/office/excel/2006/main">
          <x14:cfRule type="dataBar" id="{98F8F05F-2C7C-CC41-ADF3-405166317453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CF335:CF336</xm:sqref>
        </x14:conditionalFormatting>
        <x14:conditionalFormatting xmlns:xm="http://schemas.microsoft.com/office/excel/2006/main">
          <x14:cfRule type="dataBar" id="{EC57FDC4-EEDB-5F4D-B43A-6A338B7A32C1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CG231:CG240</xm:sqref>
        </x14:conditionalFormatting>
        <x14:conditionalFormatting xmlns:xm="http://schemas.microsoft.com/office/excel/2006/main">
          <x14:cfRule type="dataBar" id="{579685E8-FD9B-5243-B377-98CAC8246499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CG241:CG242</xm:sqref>
        </x14:conditionalFormatting>
        <x14:conditionalFormatting xmlns:xm="http://schemas.microsoft.com/office/excel/2006/main">
          <x14:cfRule type="dataBar" id="{00BAA0AE-48D5-7A47-98B9-0D6A9F437F92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CG325:CG334</xm:sqref>
        </x14:conditionalFormatting>
        <x14:conditionalFormatting xmlns:xm="http://schemas.microsoft.com/office/excel/2006/main">
          <x14:cfRule type="dataBar" id="{080A96B4-9263-BA42-B730-8C44DBEE1939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CG335:CG336</xm:sqref>
        </x14:conditionalFormatting>
        <x14:conditionalFormatting xmlns:xm="http://schemas.microsoft.com/office/excel/2006/main">
          <x14:cfRule type="dataBar" id="{EDDA9648-B0E5-B341-9704-B4877C950047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DM231:DU231</xm:sqref>
        </x14:conditionalFormatting>
        <x14:conditionalFormatting xmlns:xm="http://schemas.microsoft.com/office/excel/2006/main">
          <x14:cfRule type="dataBar" id="{03B9E874-59D1-E04B-904F-20350F4A2973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DM325:DU325</xm:sqref>
        </x14:conditionalFormatting>
        <x14:conditionalFormatting xmlns:xm="http://schemas.microsoft.com/office/excel/2006/main">
          <x14:cfRule type="dataBar" id="{7FD37E65-3790-B343-BA72-142D03E86835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DV231:DV240</xm:sqref>
        </x14:conditionalFormatting>
        <x14:conditionalFormatting xmlns:xm="http://schemas.microsoft.com/office/excel/2006/main">
          <x14:cfRule type="dataBar" id="{7E48D150-A4E8-3143-9462-01E841B4DEC1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DV241:DV242</xm:sqref>
        </x14:conditionalFormatting>
        <x14:conditionalFormatting xmlns:xm="http://schemas.microsoft.com/office/excel/2006/main">
          <x14:cfRule type="dataBar" id="{E63E8311-0F29-4548-AF58-203E44AB66F4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DV325:DV334</xm:sqref>
        </x14:conditionalFormatting>
        <x14:conditionalFormatting xmlns:xm="http://schemas.microsoft.com/office/excel/2006/main">
          <x14:cfRule type="dataBar" id="{FCA102B7-EA6F-4A4C-9390-58D815114B99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DV335:DV336</xm:sqref>
        </x14:conditionalFormatting>
        <x14:conditionalFormatting xmlns:xm="http://schemas.microsoft.com/office/excel/2006/main">
          <x14:cfRule type="dataBar" id="{71105284-CD40-D641-A4A3-0B2BF7DD4F9B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DW231:DW240</xm:sqref>
        </x14:conditionalFormatting>
        <x14:conditionalFormatting xmlns:xm="http://schemas.microsoft.com/office/excel/2006/main">
          <x14:cfRule type="dataBar" id="{AD53787D-82C9-AE45-98E1-DEC78DA71EA1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DW241:DW242</xm:sqref>
        </x14:conditionalFormatting>
        <x14:conditionalFormatting xmlns:xm="http://schemas.microsoft.com/office/excel/2006/main">
          <x14:cfRule type="dataBar" id="{BD558DC0-12B0-714A-9E87-14BF2F26F054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DW325:DW334</xm:sqref>
        </x14:conditionalFormatting>
        <x14:conditionalFormatting xmlns:xm="http://schemas.microsoft.com/office/excel/2006/main">
          <x14:cfRule type="dataBar" id="{D0873E70-18C0-604B-BA41-E931D1CC9CA5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DW335:DW336</xm:sqref>
        </x14:conditionalFormatting>
        <x14:conditionalFormatting xmlns:xm="http://schemas.microsoft.com/office/excel/2006/main">
          <x14:cfRule type="dataBar" id="{A0B33528-57BB-C549-A18D-AAF77DC4CFE0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DX231:DX240</xm:sqref>
        </x14:conditionalFormatting>
        <x14:conditionalFormatting xmlns:xm="http://schemas.microsoft.com/office/excel/2006/main">
          <x14:cfRule type="dataBar" id="{E75CD5DD-0618-4E44-BFBC-DEDA66F170DA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DX241:DX242</xm:sqref>
        </x14:conditionalFormatting>
        <x14:conditionalFormatting xmlns:xm="http://schemas.microsoft.com/office/excel/2006/main">
          <x14:cfRule type="dataBar" id="{6CE6FBBC-558E-EC4B-8363-7096B04707E0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DX325:DX334</xm:sqref>
        </x14:conditionalFormatting>
        <x14:conditionalFormatting xmlns:xm="http://schemas.microsoft.com/office/excel/2006/main">
          <x14:cfRule type="dataBar" id="{7729C9D7-6295-2E48-BFA0-0F460B52CAB7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DX335:DX336</xm:sqref>
        </x14:conditionalFormatting>
        <x14:conditionalFormatting xmlns:xm="http://schemas.microsoft.com/office/excel/2006/main">
          <x14:cfRule type="dataBar" id="{B7FD0B0B-F566-2143-ADFE-9CB9CE8E1ADC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EC380:EL380 EN380</xm:sqref>
        </x14:conditionalFormatting>
        <x14:conditionalFormatting xmlns:xm="http://schemas.microsoft.com/office/excel/2006/main">
          <x14:cfRule type="dataBar" id="{F3D8F6C6-39AC-184E-B73F-84C4DE51EC85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EM380:EM389</xm:sqref>
        </x14:conditionalFormatting>
        <x14:conditionalFormatting xmlns:xm="http://schemas.microsoft.com/office/excel/2006/main">
          <x14:cfRule type="dataBar" id="{3BA27D3C-9F2C-A341-9CAE-2887A9E8B8A4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EM390:EM391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AA1D0-D5C1-7A42-8FB4-373B64B705B2}">
  <dimension ref="A1:BQ104"/>
  <sheetViews>
    <sheetView workbookViewId="0">
      <selection activeCell="A36" sqref="A36"/>
    </sheetView>
  </sheetViews>
  <sheetFormatPr baseColWidth="10" defaultRowHeight="16" x14ac:dyDescent="0.2"/>
  <sheetData>
    <row r="1" spans="1:69" s="3" customFormat="1" ht="37" x14ac:dyDescent="0.45">
      <c r="A1" s="3" t="s">
        <v>97</v>
      </c>
    </row>
    <row r="2" spans="1:69" ht="24" customHeight="1" x14ac:dyDescent="0.2"/>
    <row r="3" spans="1:69" ht="24" customHeight="1" x14ac:dyDescent="0.2"/>
    <row r="4" spans="1:69" ht="24" customHeight="1" x14ac:dyDescent="0.2"/>
    <row r="5" spans="1:69" ht="24" customHeight="1" x14ac:dyDescent="0.2">
      <c r="AK5" s="68"/>
      <c r="AL5" s="68"/>
      <c r="AM5" s="68"/>
      <c r="AN5" s="68"/>
      <c r="AO5" s="68"/>
      <c r="AP5" s="68"/>
      <c r="AQ5" s="68"/>
      <c r="AR5" s="70">
        <v>1</v>
      </c>
      <c r="AS5" s="70">
        <v>2</v>
      </c>
      <c r="AT5" s="70">
        <v>3</v>
      </c>
      <c r="AU5" s="70">
        <v>4</v>
      </c>
      <c r="AV5" s="70">
        <v>5</v>
      </c>
      <c r="AW5" s="70">
        <v>6</v>
      </c>
      <c r="AX5" s="70">
        <v>7</v>
      </c>
      <c r="AY5" s="70">
        <v>8</v>
      </c>
      <c r="AZ5" s="70">
        <v>9</v>
      </c>
      <c r="BA5" s="70">
        <v>10</v>
      </c>
      <c r="BB5" s="70">
        <v>11</v>
      </c>
      <c r="BC5" s="70">
        <v>12</v>
      </c>
      <c r="BD5" s="68"/>
      <c r="BE5" s="68"/>
      <c r="BF5" s="68"/>
      <c r="BG5" s="68"/>
      <c r="BH5" s="68"/>
      <c r="BI5" s="68"/>
      <c r="BJ5" s="68"/>
      <c r="BK5" s="68"/>
      <c r="BL5" s="68"/>
      <c r="BM5" s="68"/>
      <c r="BN5" s="68"/>
      <c r="BO5" s="68"/>
      <c r="BP5" s="68"/>
      <c r="BQ5" s="68"/>
    </row>
    <row r="6" spans="1:69" ht="24" customHeight="1" x14ac:dyDescent="0.2">
      <c r="S6" s="1">
        <v>1</v>
      </c>
      <c r="T6" s="1">
        <v>2</v>
      </c>
      <c r="U6" s="1">
        <v>3</v>
      </c>
      <c r="V6" s="1">
        <v>4</v>
      </c>
      <c r="W6" s="1">
        <v>5</v>
      </c>
      <c r="X6" s="1">
        <v>6</v>
      </c>
      <c r="Y6" s="1">
        <v>7</v>
      </c>
      <c r="Z6" s="1">
        <v>8</v>
      </c>
      <c r="AA6" s="1">
        <v>9</v>
      </c>
      <c r="AB6" s="1">
        <v>10</v>
      </c>
      <c r="AC6" s="1">
        <v>11</v>
      </c>
      <c r="AD6" s="1">
        <v>12</v>
      </c>
      <c r="AK6" s="68"/>
      <c r="AL6" s="68"/>
      <c r="AM6" s="68"/>
      <c r="AN6" s="68"/>
      <c r="AO6" s="68"/>
      <c r="AP6" s="68"/>
      <c r="AQ6" s="68"/>
      <c r="AR6" s="70"/>
      <c r="AS6" s="68"/>
      <c r="AT6" s="68"/>
      <c r="AU6" s="68"/>
      <c r="AV6" s="68"/>
      <c r="AW6" s="68"/>
      <c r="AX6" s="68"/>
      <c r="AY6" s="68"/>
      <c r="AZ6" s="68"/>
      <c r="BA6" s="68"/>
      <c r="BB6" s="68"/>
      <c r="BC6" s="68"/>
      <c r="BD6" s="68"/>
      <c r="BE6" s="68"/>
      <c r="BF6" s="68"/>
      <c r="BG6" s="68"/>
      <c r="BH6" s="68"/>
      <c r="BI6" s="68"/>
      <c r="BJ6" s="68"/>
      <c r="BK6" s="68"/>
      <c r="BL6" s="68"/>
      <c r="BM6" s="68"/>
      <c r="BN6" s="68"/>
      <c r="BO6" s="68"/>
      <c r="BP6" s="68"/>
      <c r="BQ6" s="68"/>
    </row>
    <row r="7" spans="1:69" ht="24" customHeight="1" x14ac:dyDescent="0.2">
      <c r="S7" s="1"/>
      <c r="AK7" s="68"/>
      <c r="AL7" s="68"/>
      <c r="AM7" s="68"/>
      <c r="AN7" s="68"/>
      <c r="AO7" s="68"/>
      <c r="AP7" s="68"/>
      <c r="AQ7" s="70"/>
      <c r="AR7" s="72"/>
      <c r="AS7" s="73"/>
      <c r="AT7" s="73"/>
      <c r="AU7" s="73"/>
      <c r="AV7" s="73"/>
      <c r="AW7" s="73"/>
      <c r="AX7" s="73"/>
      <c r="AY7" s="73"/>
      <c r="AZ7" s="73"/>
      <c r="BA7" s="73" cm="1">
        <f t="array" ref="BA7:BA10">AB20:AB23</f>
        <v>5</v>
      </c>
      <c r="BB7" s="73"/>
      <c r="BC7" s="73"/>
      <c r="BD7" s="68"/>
      <c r="BE7" s="68"/>
      <c r="BF7" s="68"/>
      <c r="BG7" s="68"/>
      <c r="BH7" s="68"/>
      <c r="BI7" s="68"/>
      <c r="BJ7" s="68"/>
      <c r="BK7" s="68"/>
      <c r="BL7" s="68"/>
      <c r="BM7" s="68"/>
      <c r="BN7" s="68"/>
      <c r="BO7" s="68"/>
      <c r="BP7" s="68"/>
      <c r="BQ7" s="68"/>
    </row>
    <row r="8" spans="1:69" ht="24" customHeight="1" x14ac:dyDescent="0.2">
      <c r="S8" s="38">
        <v>1</v>
      </c>
      <c r="T8" s="38">
        <v>0</v>
      </c>
      <c r="U8" s="38">
        <v>0</v>
      </c>
      <c r="V8" s="38">
        <v>0</v>
      </c>
      <c r="W8" s="38">
        <v>0</v>
      </c>
      <c r="X8" s="38">
        <v>1</v>
      </c>
      <c r="Y8" s="38">
        <v>1</v>
      </c>
      <c r="Z8" s="38">
        <v>0</v>
      </c>
      <c r="AA8" s="38">
        <v>0</v>
      </c>
      <c r="AB8" s="38">
        <v>0</v>
      </c>
      <c r="AC8" s="38"/>
      <c r="AD8" s="38"/>
      <c r="AK8" s="68"/>
      <c r="AL8" s="68"/>
      <c r="AM8" s="68"/>
      <c r="AN8" s="68"/>
      <c r="AO8" s="68"/>
      <c r="AP8" s="68"/>
      <c r="AQ8" s="70"/>
      <c r="AR8" s="74"/>
      <c r="AS8" s="75"/>
      <c r="AT8" s="75"/>
      <c r="AU8" s="75"/>
      <c r="AV8" s="75"/>
      <c r="AW8" s="75"/>
      <c r="AX8" s="75"/>
      <c r="AY8" s="75"/>
      <c r="AZ8" s="75"/>
      <c r="BA8" s="75">
        <v>0</v>
      </c>
      <c r="BB8" s="75"/>
      <c r="BC8" s="75"/>
      <c r="BD8" s="68"/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</row>
    <row r="9" spans="1:69" ht="24" customHeight="1" x14ac:dyDescent="0.2">
      <c r="S9" s="39">
        <v>0</v>
      </c>
      <c r="T9" s="39">
        <v>1</v>
      </c>
      <c r="U9" s="39">
        <v>0</v>
      </c>
      <c r="V9" s="39">
        <v>0</v>
      </c>
      <c r="W9" s="39">
        <v>0</v>
      </c>
      <c r="X9" s="39">
        <v>1</v>
      </c>
      <c r="Y9" s="39">
        <v>0</v>
      </c>
      <c r="Z9" s="39">
        <v>1</v>
      </c>
      <c r="AA9" s="39">
        <v>0</v>
      </c>
      <c r="AB9" s="39">
        <v>0</v>
      </c>
      <c r="AC9" s="39"/>
      <c r="AD9" s="39"/>
      <c r="AK9" s="68"/>
      <c r="AL9" s="68"/>
      <c r="AM9" s="68"/>
      <c r="AN9" s="68"/>
      <c r="AO9" s="68"/>
      <c r="AP9" s="68"/>
      <c r="AQ9" s="70"/>
      <c r="AR9" s="74"/>
      <c r="AS9" s="75"/>
      <c r="AT9" s="75"/>
      <c r="AU9" s="75"/>
      <c r="AV9" s="75"/>
      <c r="AW9" s="75"/>
      <c r="AX9" s="75"/>
      <c r="AY9" s="75"/>
      <c r="AZ9" s="75"/>
      <c r="BA9" s="75">
        <v>2</v>
      </c>
      <c r="BB9" s="75"/>
      <c r="BC9" s="75"/>
      <c r="BD9" s="68"/>
      <c r="BE9" s="68"/>
      <c r="BF9" s="68"/>
      <c r="BG9" s="68"/>
      <c r="BH9" s="68"/>
      <c r="BI9" s="68"/>
      <c r="BJ9" s="68"/>
      <c r="BK9" s="68"/>
      <c r="BL9" s="68"/>
      <c r="BM9" s="68"/>
      <c r="BN9" s="68"/>
      <c r="BO9" s="68"/>
      <c r="BP9" s="68"/>
      <c r="BQ9" s="68"/>
    </row>
    <row r="10" spans="1:69" ht="24" customHeight="1" x14ac:dyDescent="0.2">
      <c r="S10" s="39">
        <v>0</v>
      </c>
      <c r="T10" s="39">
        <v>1</v>
      </c>
      <c r="U10" s="39">
        <v>1</v>
      </c>
      <c r="V10" s="39">
        <v>1</v>
      </c>
      <c r="W10" s="39">
        <v>1</v>
      </c>
      <c r="X10" s="39">
        <v>0</v>
      </c>
      <c r="Y10" s="39">
        <v>0</v>
      </c>
      <c r="Z10" s="39">
        <v>1</v>
      </c>
      <c r="AA10" s="39">
        <v>1</v>
      </c>
      <c r="AB10" s="39">
        <v>1</v>
      </c>
      <c r="AC10" s="39"/>
      <c r="AD10" s="39"/>
      <c r="AK10" s="68"/>
      <c r="AL10" s="68"/>
      <c r="AM10" s="68"/>
      <c r="AN10" s="68"/>
      <c r="AO10" s="68"/>
      <c r="AP10" s="68"/>
      <c r="AQ10" s="70"/>
      <c r="AR10" s="76"/>
      <c r="AS10" s="77"/>
      <c r="AT10" s="77"/>
      <c r="AU10" s="77"/>
      <c r="AV10" s="77"/>
      <c r="AW10" s="77"/>
      <c r="AX10" s="77"/>
      <c r="AY10" s="77"/>
      <c r="AZ10" s="77"/>
      <c r="BA10" s="77">
        <v>4</v>
      </c>
      <c r="BB10" s="77"/>
      <c r="BC10" s="77"/>
      <c r="BD10" s="68"/>
      <c r="BE10" s="68"/>
      <c r="BF10" s="68"/>
      <c r="BG10" s="68"/>
      <c r="BH10" s="68"/>
      <c r="BI10" s="68"/>
      <c r="BJ10" s="68"/>
      <c r="BK10" s="68"/>
      <c r="BL10" s="68"/>
      <c r="BM10" s="68"/>
      <c r="BN10" s="68"/>
      <c r="BO10" s="68"/>
      <c r="BP10" s="68"/>
      <c r="BQ10" s="68"/>
    </row>
    <row r="11" spans="1:69" ht="24" customHeight="1" x14ac:dyDescent="0.2">
      <c r="S11" s="39">
        <v>1</v>
      </c>
      <c r="T11" s="39">
        <v>0</v>
      </c>
      <c r="U11" s="39">
        <v>1</v>
      </c>
      <c r="V11" s="39">
        <v>1</v>
      </c>
      <c r="W11" s="39">
        <v>0</v>
      </c>
      <c r="X11" s="39">
        <v>0</v>
      </c>
      <c r="Y11" s="39">
        <v>1</v>
      </c>
      <c r="Z11" s="39">
        <v>0</v>
      </c>
      <c r="AA11" s="39">
        <v>1</v>
      </c>
      <c r="AB11" s="39">
        <v>1</v>
      </c>
      <c r="AC11" s="39"/>
      <c r="AD11" s="39"/>
      <c r="AK11" s="68"/>
      <c r="AL11" s="70"/>
      <c r="AM11" s="68"/>
      <c r="AN11" s="68"/>
      <c r="AO11" s="68"/>
      <c r="AP11" s="68"/>
      <c r="AQ11" s="70"/>
      <c r="AR11" s="70" t="s">
        <v>0</v>
      </c>
      <c r="AS11" s="70" t="s">
        <v>0</v>
      </c>
      <c r="AT11" s="70" t="s">
        <v>0</v>
      </c>
      <c r="AU11" s="70" t="s">
        <v>0</v>
      </c>
      <c r="AV11" s="70" t="s">
        <v>0</v>
      </c>
      <c r="AW11" s="70" t="s">
        <v>0</v>
      </c>
      <c r="AX11" s="70" t="s">
        <v>0</v>
      </c>
      <c r="AY11" s="70" t="s">
        <v>0</v>
      </c>
      <c r="AZ11" s="70" t="s">
        <v>0</v>
      </c>
      <c r="BA11" s="70" t="s">
        <v>0</v>
      </c>
      <c r="BB11" s="70" t="s">
        <v>0</v>
      </c>
      <c r="BC11" s="70" t="s">
        <v>0</v>
      </c>
      <c r="BD11" s="68"/>
      <c r="BE11" s="68"/>
      <c r="BF11" s="68"/>
      <c r="BG11" s="68"/>
      <c r="BH11" s="68"/>
      <c r="BI11" s="68"/>
      <c r="BJ11" s="68"/>
      <c r="BK11" s="68"/>
      <c r="BL11" s="68"/>
      <c r="BM11" s="68"/>
      <c r="BN11" s="68"/>
      <c r="BO11" s="68"/>
      <c r="BP11" s="68"/>
      <c r="BQ11" s="68"/>
    </row>
    <row r="12" spans="1:69" ht="24" customHeight="1" x14ac:dyDescent="0.2">
      <c r="S12" s="39">
        <v>0</v>
      </c>
      <c r="T12" s="39">
        <v>1</v>
      </c>
      <c r="U12" s="39">
        <v>0</v>
      </c>
      <c r="V12" s="39">
        <v>1</v>
      </c>
      <c r="W12" s="39">
        <v>0</v>
      </c>
      <c r="X12" s="39">
        <v>1</v>
      </c>
      <c r="Y12" s="39">
        <v>0</v>
      </c>
      <c r="Z12" s="39">
        <v>1</v>
      </c>
      <c r="AA12" s="39">
        <v>0</v>
      </c>
      <c r="AB12" s="39">
        <v>1</v>
      </c>
      <c r="AC12" s="39"/>
      <c r="AD12" s="39"/>
      <c r="AK12" s="91" t="s">
        <v>96</v>
      </c>
      <c r="AR12" s="68"/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</row>
    <row r="13" spans="1:69" ht="24" customHeight="1" x14ac:dyDescent="0.2">
      <c r="S13" s="39">
        <v>0</v>
      </c>
      <c r="T13" s="39">
        <v>1</v>
      </c>
      <c r="U13" s="39">
        <v>0</v>
      </c>
      <c r="V13" s="39">
        <v>0</v>
      </c>
      <c r="W13" s="39">
        <v>1</v>
      </c>
      <c r="X13" s="39">
        <v>0</v>
      </c>
      <c r="Y13" s="39">
        <v>0</v>
      </c>
      <c r="Z13" s="39">
        <v>1</v>
      </c>
      <c r="AA13" s="39">
        <v>0</v>
      </c>
      <c r="AB13" s="39">
        <v>0</v>
      </c>
      <c r="AC13" s="39"/>
      <c r="AD13" s="39"/>
      <c r="AK13" s="68"/>
      <c r="AL13" s="78" cm="1">
        <f t="array" ref="AL13:AO22">TRANSPOSE(S25:AB28)</f>
        <v>5</v>
      </c>
      <c r="AM13" s="79">
        <v>4</v>
      </c>
      <c r="AN13" s="79">
        <v>0</v>
      </c>
      <c r="AO13" s="80">
        <v>4</v>
      </c>
      <c r="AP13" s="70" t="s">
        <v>3</v>
      </c>
      <c r="AQ13" s="68"/>
      <c r="AR13" s="70"/>
      <c r="AS13" s="70"/>
      <c r="AT13" s="70"/>
      <c r="AU13" s="70"/>
      <c r="AV13" s="70"/>
      <c r="AW13" s="70"/>
      <c r="AX13" s="68"/>
      <c r="AY13" s="68"/>
      <c r="AZ13" s="68"/>
      <c r="BA13" s="68" cm="1">
        <f t="array" ref="BA13:BA22">MMULT(AL13:AO22,_xlfn.ANCHORARRAY(BA7))/SQRT(4)</f>
        <v>20.5</v>
      </c>
      <c r="BB13" s="68"/>
      <c r="BC13" s="68"/>
      <c r="BD13" s="68"/>
      <c r="BE13" s="70" t="s">
        <v>3</v>
      </c>
      <c r="BF13" s="18"/>
      <c r="BG13" s="18"/>
      <c r="BH13" s="18"/>
      <c r="BI13" s="18"/>
      <c r="BJ13" s="18"/>
      <c r="BK13" s="18"/>
      <c r="BL13" s="18"/>
      <c r="BM13" s="18"/>
      <c r="BN13" s="18"/>
      <c r="BO13" s="18" cm="1">
        <f t="array" ref="BO13:BO22">_xlfn.LET(_xlpm.x,_xlfn.ANCHORARRAY(BA13), EXP(_xlpm.x) / SUM(EXP(_xlpm.x)))</f>
        <v>0.22178112239645692</v>
      </c>
      <c r="BP13" s="18"/>
      <c r="BQ13" s="18"/>
    </row>
    <row r="14" spans="1:69" ht="24" customHeight="1" x14ac:dyDescent="0.2">
      <c r="S14" s="39">
        <v>1</v>
      </c>
      <c r="T14" s="39">
        <v>0</v>
      </c>
      <c r="U14" s="39">
        <v>1</v>
      </c>
      <c r="V14" s="39">
        <v>1</v>
      </c>
      <c r="W14" s="39">
        <v>1</v>
      </c>
      <c r="X14" s="39">
        <v>1</v>
      </c>
      <c r="Y14" s="39">
        <v>1</v>
      </c>
      <c r="Z14" s="39">
        <v>0</v>
      </c>
      <c r="AA14" s="39">
        <v>1</v>
      </c>
      <c r="AB14" s="39">
        <v>1</v>
      </c>
      <c r="AC14" s="39"/>
      <c r="AD14" s="39"/>
      <c r="AK14" s="68"/>
      <c r="AL14" s="81">
        <v>2</v>
      </c>
      <c r="AM14" s="82">
        <v>2</v>
      </c>
      <c r="AN14" s="82">
        <v>1</v>
      </c>
      <c r="AO14" s="77">
        <v>3</v>
      </c>
      <c r="AP14" s="70" t="s">
        <v>3</v>
      </c>
      <c r="AQ14" s="68"/>
      <c r="AR14" s="70"/>
      <c r="AS14" s="70"/>
      <c r="AT14" s="70"/>
      <c r="AU14" s="70"/>
      <c r="AV14" s="70"/>
      <c r="AW14" s="70"/>
      <c r="AX14" s="68"/>
      <c r="AY14" s="68"/>
      <c r="AZ14" s="68"/>
      <c r="BA14" s="68">
        <v>12</v>
      </c>
      <c r="BB14" s="68"/>
      <c r="BC14" s="68"/>
      <c r="BD14" s="68"/>
      <c r="BE14" s="70" t="s">
        <v>3</v>
      </c>
      <c r="BF14" s="87"/>
      <c r="BG14" s="88"/>
      <c r="BH14" s="88"/>
      <c r="BI14" s="88"/>
      <c r="BJ14" s="88"/>
      <c r="BK14" s="88"/>
      <c r="BL14" s="88"/>
      <c r="BM14" s="88"/>
      <c r="BN14" s="88"/>
      <c r="BO14" s="19">
        <v>4.512544325135714E-5</v>
      </c>
      <c r="BP14" s="88"/>
      <c r="BQ14" s="88"/>
    </row>
    <row r="15" spans="1:69" ht="24" customHeight="1" x14ac:dyDescent="0.2">
      <c r="S15" s="40">
        <v>1</v>
      </c>
      <c r="T15" s="40">
        <v>0</v>
      </c>
      <c r="U15" s="40">
        <v>1</v>
      </c>
      <c r="V15" s="40">
        <v>0</v>
      </c>
      <c r="W15" s="40">
        <v>0</v>
      </c>
      <c r="X15" s="40">
        <v>0</v>
      </c>
      <c r="Y15" s="40">
        <v>1</v>
      </c>
      <c r="Z15" s="40">
        <v>0</v>
      </c>
      <c r="AA15" s="40">
        <v>1</v>
      </c>
      <c r="AB15" s="40">
        <v>0</v>
      </c>
      <c r="AC15" s="40"/>
      <c r="AD15" s="40"/>
      <c r="AK15" s="68"/>
      <c r="AL15" s="81">
        <v>4</v>
      </c>
      <c r="AM15" s="82">
        <v>4</v>
      </c>
      <c r="AN15" s="82">
        <v>0</v>
      </c>
      <c r="AO15" s="77">
        <v>5</v>
      </c>
      <c r="AP15" s="70" t="s">
        <v>3</v>
      </c>
      <c r="AQ15" s="68"/>
      <c r="AR15" s="70"/>
      <c r="AS15" s="70"/>
      <c r="AT15" s="70"/>
      <c r="AU15" s="70"/>
      <c r="AV15" s="70"/>
      <c r="AW15" s="70"/>
      <c r="AX15" s="68"/>
      <c r="AY15" s="68"/>
      <c r="AZ15" s="68"/>
      <c r="BA15" s="68">
        <v>20</v>
      </c>
      <c r="BB15" s="68"/>
      <c r="BC15" s="68"/>
      <c r="BD15" s="68"/>
      <c r="BE15" s="70" t="s">
        <v>3</v>
      </c>
      <c r="BF15" s="87"/>
      <c r="BG15" s="88"/>
      <c r="BH15" s="88"/>
      <c r="BI15" s="88"/>
      <c r="BJ15" s="88"/>
      <c r="BK15" s="88"/>
      <c r="BL15" s="88"/>
      <c r="BM15" s="88"/>
      <c r="BN15" s="88"/>
      <c r="BO15" s="19">
        <v>0.13451705047893134</v>
      </c>
      <c r="BP15" s="88"/>
      <c r="BQ15" s="88"/>
    </row>
    <row r="16" spans="1:69" ht="24" customHeight="1" x14ac:dyDescent="0.2">
      <c r="S16" s="70" t="s">
        <v>0</v>
      </c>
      <c r="T16" s="70" t="s">
        <v>0</v>
      </c>
      <c r="U16" s="70" t="s">
        <v>0</v>
      </c>
      <c r="V16" s="70" t="s">
        <v>0</v>
      </c>
      <c r="W16" s="70" t="s">
        <v>0</v>
      </c>
      <c r="X16" s="70" t="s">
        <v>0</v>
      </c>
      <c r="Y16" s="70" t="s">
        <v>0</v>
      </c>
      <c r="Z16" s="70" t="s">
        <v>0</v>
      </c>
      <c r="AA16" s="70" t="s">
        <v>0</v>
      </c>
      <c r="AB16" s="70" t="s">
        <v>0</v>
      </c>
      <c r="AC16" s="70"/>
      <c r="AD16" s="70"/>
      <c r="AK16" s="68"/>
      <c r="AL16" s="81">
        <v>4</v>
      </c>
      <c r="AM16" s="82">
        <v>2</v>
      </c>
      <c r="AN16" s="82">
        <v>0</v>
      </c>
      <c r="AO16" s="77">
        <v>5</v>
      </c>
      <c r="AP16" s="70" t="s">
        <v>3</v>
      </c>
      <c r="AQ16" s="68"/>
      <c r="AR16" s="70"/>
      <c r="AS16" s="70"/>
      <c r="AT16" s="70"/>
      <c r="AU16" s="70"/>
      <c r="AV16" s="70"/>
      <c r="AW16" s="70"/>
      <c r="AX16" s="68"/>
      <c r="AY16" s="68"/>
      <c r="AZ16" s="68"/>
      <c r="BA16" s="68">
        <v>20</v>
      </c>
      <c r="BB16" s="68"/>
      <c r="BC16" s="68"/>
      <c r="BD16" s="68"/>
      <c r="BE16" s="70" t="s">
        <v>3</v>
      </c>
      <c r="BF16" s="87"/>
      <c r="BG16" s="88"/>
      <c r="BH16" s="88"/>
      <c r="BI16" s="88"/>
      <c r="BJ16" s="88"/>
      <c r="BK16" s="88"/>
      <c r="BL16" s="88"/>
      <c r="BM16" s="88"/>
      <c r="BN16" s="88"/>
      <c r="BO16" s="19">
        <v>0.13451705047893134</v>
      </c>
      <c r="BP16" s="88"/>
      <c r="BQ16" s="88"/>
    </row>
    <row r="17" spans="8:69" ht="24" customHeight="1" x14ac:dyDescent="0.2">
      <c r="AK17" s="68"/>
      <c r="AL17" s="81">
        <v>3</v>
      </c>
      <c r="AM17" s="82">
        <v>1</v>
      </c>
      <c r="AN17" s="82">
        <v>-1</v>
      </c>
      <c r="AO17" s="77">
        <v>3</v>
      </c>
      <c r="AP17" s="70" t="s">
        <v>3</v>
      </c>
      <c r="AQ17" s="68"/>
      <c r="AR17" s="70"/>
      <c r="AS17" s="70"/>
      <c r="AT17" s="70"/>
      <c r="AU17" s="70"/>
      <c r="AV17" s="70"/>
      <c r="AW17" s="70"/>
      <c r="AX17" s="68"/>
      <c r="AY17" s="68"/>
      <c r="AZ17" s="68"/>
      <c r="BA17" s="68">
        <v>12.5</v>
      </c>
      <c r="BB17" s="68"/>
      <c r="BC17" s="68"/>
      <c r="BD17" s="68"/>
      <c r="BE17" s="70" t="s">
        <v>3</v>
      </c>
      <c r="BF17" s="87"/>
      <c r="BG17" s="88"/>
      <c r="BH17" s="88"/>
      <c r="BI17" s="88"/>
      <c r="BJ17" s="88"/>
      <c r="BK17" s="88"/>
      <c r="BL17" s="88"/>
      <c r="BM17" s="88"/>
      <c r="BN17" s="88"/>
      <c r="BO17" s="19">
        <v>7.4399278138284082E-5</v>
      </c>
      <c r="BP17" s="88"/>
      <c r="BQ17" s="88"/>
    </row>
    <row r="18" spans="8:69" ht="24" customHeight="1" x14ac:dyDescent="0.2">
      <c r="AK18" s="68"/>
      <c r="AL18" s="81">
        <v>4</v>
      </c>
      <c r="AM18" s="82">
        <v>2</v>
      </c>
      <c r="AN18" s="82">
        <v>0</v>
      </c>
      <c r="AO18" s="77">
        <v>4</v>
      </c>
      <c r="AP18" s="70" t="s">
        <v>3</v>
      </c>
      <c r="AQ18" s="68"/>
      <c r="AR18" s="70"/>
      <c r="AS18" s="70"/>
      <c r="AT18" s="70"/>
      <c r="AU18" s="70"/>
      <c r="AV18" s="70"/>
      <c r="AW18" s="70"/>
      <c r="AX18" s="68"/>
      <c r="AY18" s="68"/>
      <c r="AZ18" s="68"/>
      <c r="BA18" s="68">
        <v>18</v>
      </c>
      <c r="BB18" s="68"/>
      <c r="BC18" s="68"/>
      <c r="BD18" s="68"/>
      <c r="BE18" s="70" t="s">
        <v>3</v>
      </c>
      <c r="BF18" s="87"/>
      <c r="BG18" s="88"/>
      <c r="BH18" s="88"/>
      <c r="BI18" s="88"/>
      <c r="BJ18" s="88"/>
      <c r="BK18" s="88"/>
      <c r="BL18" s="88"/>
      <c r="BM18" s="88"/>
      <c r="BN18" s="88"/>
      <c r="BO18" s="19">
        <v>1.82049031267199E-2</v>
      </c>
      <c r="BP18" s="88"/>
      <c r="BQ18" s="88"/>
    </row>
    <row r="19" spans="8:69" ht="24" customHeight="1" x14ac:dyDescent="0.2">
      <c r="AK19" s="68"/>
      <c r="AL19" s="81">
        <v>5</v>
      </c>
      <c r="AM19" s="82">
        <v>4</v>
      </c>
      <c r="AN19" s="82">
        <v>0</v>
      </c>
      <c r="AO19" s="77">
        <v>4</v>
      </c>
      <c r="AP19" s="70" t="s">
        <v>3</v>
      </c>
      <c r="AQ19" s="68"/>
      <c r="AR19" s="68"/>
      <c r="AS19" s="68"/>
      <c r="AT19" s="68"/>
      <c r="AU19" s="68"/>
      <c r="AV19" s="68"/>
      <c r="AW19" s="68"/>
      <c r="AX19" s="68"/>
      <c r="AY19" s="68"/>
      <c r="AZ19" s="68"/>
      <c r="BA19" s="68">
        <v>20.5</v>
      </c>
      <c r="BB19" s="68"/>
      <c r="BC19" s="68"/>
      <c r="BD19" s="68"/>
      <c r="BE19" s="70" t="s">
        <v>3</v>
      </c>
      <c r="BF19" s="87"/>
      <c r="BG19" s="88"/>
      <c r="BH19" s="88"/>
      <c r="BI19" s="88"/>
      <c r="BJ19" s="88"/>
      <c r="BK19" s="88"/>
      <c r="BL19" s="88"/>
      <c r="BM19" s="88"/>
      <c r="BN19" s="88"/>
      <c r="BO19" s="19">
        <v>0.22178112239645692</v>
      </c>
      <c r="BP19" s="88"/>
      <c r="BQ19" s="88"/>
    </row>
    <row r="20" spans="8:69" ht="24" customHeight="1" x14ac:dyDescent="0.2">
      <c r="H20" t="s">
        <v>93</v>
      </c>
      <c r="I20" s="44">
        <v>0</v>
      </c>
      <c r="J20" s="45">
        <v>1</v>
      </c>
      <c r="K20" s="45">
        <v>1</v>
      </c>
      <c r="L20" s="45">
        <v>1</v>
      </c>
      <c r="M20" s="45">
        <v>1</v>
      </c>
      <c r="N20" s="45">
        <v>1</v>
      </c>
      <c r="O20" s="45">
        <v>2</v>
      </c>
      <c r="P20" s="46">
        <v>1</v>
      </c>
      <c r="Q20" s="70" t="s">
        <v>3</v>
      </c>
      <c r="R20" s="1" t="s">
        <v>72</v>
      </c>
      <c r="AB20" s="38" cm="1">
        <f t="array" ref="AB20:AB23">MMULT(I20:P23,AB8:AB15)</f>
        <v>5</v>
      </c>
      <c r="AC20" s="38"/>
      <c r="AD20" s="38"/>
      <c r="AK20" s="68"/>
      <c r="AL20" s="81">
        <v>2</v>
      </c>
      <c r="AM20" s="82">
        <v>2</v>
      </c>
      <c r="AN20" s="82">
        <v>1</v>
      </c>
      <c r="AO20" s="77">
        <v>3</v>
      </c>
      <c r="AP20" s="70" t="s">
        <v>3</v>
      </c>
      <c r="AQ20" s="68"/>
      <c r="AR20" s="68"/>
      <c r="AS20" s="68"/>
      <c r="AT20" s="68"/>
      <c r="AU20" s="68"/>
      <c r="AV20" s="68"/>
      <c r="AW20" s="68"/>
      <c r="AX20" s="68"/>
      <c r="AY20" s="68"/>
      <c r="AZ20" s="68"/>
      <c r="BA20" s="68">
        <v>12</v>
      </c>
      <c r="BB20" s="68"/>
      <c r="BC20" s="68"/>
      <c r="BD20" s="68"/>
      <c r="BE20" s="70" t="s">
        <v>3</v>
      </c>
      <c r="BF20" s="87"/>
      <c r="BG20" s="88"/>
      <c r="BH20" s="88"/>
      <c r="BI20" s="88"/>
      <c r="BJ20" s="88"/>
      <c r="BK20" s="88"/>
      <c r="BL20" s="88"/>
      <c r="BM20" s="88"/>
      <c r="BN20" s="88"/>
      <c r="BO20" s="19">
        <v>4.512544325135714E-5</v>
      </c>
      <c r="BP20" s="88"/>
      <c r="BQ20" s="88"/>
    </row>
    <row r="21" spans="8:69" ht="24" customHeight="1" x14ac:dyDescent="0.2">
      <c r="I21" s="48">
        <v>1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50">
        <v>-1</v>
      </c>
      <c r="Q21" s="70" t="s">
        <v>3</v>
      </c>
      <c r="AB21" s="39">
        <v>0</v>
      </c>
      <c r="AC21" s="39"/>
      <c r="AD21" s="39"/>
      <c r="AK21" s="68"/>
      <c r="AL21" s="81">
        <v>4</v>
      </c>
      <c r="AM21" s="82">
        <v>4</v>
      </c>
      <c r="AN21" s="82">
        <v>0</v>
      </c>
      <c r="AO21" s="77">
        <v>5</v>
      </c>
      <c r="AP21" s="70" t="s">
        <v>3</v>
      </c>
      <c r="AQ21" s="68"/>
      <c r="AR21" s="68"/>
      <c r="AS21" s="68"/>
      <c r="AT21" s="68"/>
      <c r="AU21" s="68"/>
      <c r="AV21" s="68"/>
      <c r="AW21" s="68"/>
      <c r="AX21" s="68"/>
      <c r="AY21" s="68"/>
      <c r="AZ21" s="68"/>
      <c r="BA21" s="68">
        <v>20</v>
      </c>
      <c r="BB21" s="68"/>
      <c r="BC21" s="68"/>
      <c r="BD21" s="68"/>
      <c r="BE21" s="70" t="s">
        <v>3</v>
      </c>
      <c r="BF21" s="87"/>
      <c r="BG21" s="88"/>
      <c r="BH21" s="88"/>
      <c r="BI21" s="88"/>
      <c r="BJ21" s="88"/>
      <c r="BK21" s="88"/>
      <c r="BL21" s="88"/>
      <c r="BM21" s="88"/>
      <c r="BN21" s="88"/>
      <c r="BO21" s="19">
        <v>0.13451705047893134</v>
      </c>
      <c r="BP21" s="88"/>
      <c r="BQ21" s="88"/>
    </row>
    <row r="22" spans="8:69" ht="24" customHeight="1" x14ac:dyDescent="0.2">
      <c r="I22" s="48">
        <v>1</v>
      </c>
      <c r="J22" s="49">
        <v>1</v>
      </c>
      <c r="K22" s="49">
        <v>0</v>
      </c>
      <c r="L22" s="49">
        <v>1</v>
      </c>
      <c r="M22" s="49">
        <v>1</v>
      </c>
      <c r="N22" s="49">
        <v>0</v>
      </c>
      <c r="O22" s="49">
        <v>0</v>
      </c>
      <c r="P22" s="50">
        <v>-1</v>
      </c>
      <c r="Q22" s="70" t="s">
        <v>3</v>
      </c>
      <c r="AB22" s="39">
        <v>2</v>
      </c>
      <c r="AC22" s="39"/>
      <c r="AD22" s="39"/>
      <c r="AK22" s="68"/>
      <c r="AL22" s="81">
        <v>4</v>
      </c>
      <c r="AM22" s="82">
        <v>2</v>
      </c>
      <c r="AN22" s="82">
        <v>0</v>
      </c>
      <c r="AO22" s="77">
        <v>5</v>
      </c>
      <c r="AP22" s="70" t="s">
        <v>3</v>
      </c>
      <c r="AQ22" s="68"/>
      <c r="AR22" s="68"/>
      <c r="AS22" s="68"/>
      <c r="AT22" s="68"/>
      <c r="AU22" s="68"/>
      <c r="AV22" s="68"/>
      <c r="AW22" s="68"/>
      <c r="AX22" s="68"/>
      <c r="AY22" s="68"/>
      <c r="AZ22" s="68"/>
      <c r="BA22" s="68">
        <v>20</v>
      </c>
      <c r="BB22" s="68"/>
      <c r="BC22" s="68"/>
      <c r="BD22" s="68"/>
      <c r="BE22" s="70" t="s">
        <v>3</v>
      </c>
      <c r="BF22" s="87"/>
      <c r="BG22" s="88"/>
      <c r="BH22" s="88"/>
      <c r="BI22" s="88"/>
      <c r="BJ22" s="88"/>
      <c r="BK22" s="88"/>
      <c r="BL22" s="88"/>
      <c r="BM22" s="88"/>
      <c r="BN22" s="88"/>
      <c r="BO22" s="19">
        <v>0.13451705047893134</v>
      </c>
      <c r="BP22" s="88"/>
      <c r="BQ22" s="88"/>
    </row>
    <row r="23" spans="8:69" ht="24" customHeight="1" x14ac:dyDescent="0.2">
      <c r="I23" s="51">
        <v>0</v>
      </c>
      <c r="J23" s="52">
        <v>1</v>
      </c>
      <c r="K23" s="52">
        <v>1</v>
      </c>
      <c r="L23" s="52">
        <v>0</v>
      </c>
      <c r="M23" s="52">
        <v>1</v>
      </c>
      <c r="N23" s="52">
        <v>2</v>
      </c>
      <c r="O23" s="52">
        <v>2</v>
      </c>
      <c r="P23" s="53">
        <v>1</v>
      </c>
      <c r="Q23" s="70" t="s">
        <v>3</v>
      </c>
      <c r="AB23" s="40">
        <v>4</v>
      </c>
      <c r="AC23" s="40"/>
      <c r="AD23" s="40"/>
      <c r="AK23" s="68"/>
      <c r="AL23" s="81"/>
      <c r="AM23" s="82"/>
      <c r="AN23" s="82"/>
      <c r="AO23" s="77"/>
      <c r="AP23" s="70" t="s">
        <v>3</v>
      </c>
      <c r="AQ23" s="68"/>
      <c r="AR23" s="68"/>
      <c r="AS23" s="68"/>
      <c r="AT23" s="68"/>
      <c r="AU23" s="68"/>
      <c r="AV23" s="68"/>
      <c r="AW23" s="68"/>
      <c r="AX23" s="68"/>
      <c r="AY23" s="68"/>
      <c r="AZ23" s="68"/>
      <c r="BA23" s="68"/>
      <c r="BB23" s="68"/>
      <c r="BC23" s="68"/>
      <c r="BD23" s="68"/>
      <c r="BE23" s="70" t="s">
        <v>3</v>
      </c>
      <c r="BF23" s="87"/>
      <c r="BG23" s="88"/>
      <c r="BH23" s="88"/>
      <c r="BI23" s="88"/>
      <c r="BJ23" s="88"/>
      <c r="BK23" s="88"/>
      <c r="BL23" s="88"/>
      <c r="BM23" s="88"/>
      <c r="BN23" s="88"/>
      <c r="BO23" s="19"/>
      <c r="BP23" s="88"/>
      <c r="BQ23" s="88"/>
    </row>
    <row r="24" spans="8:69" ht="24" customHeight="1" x14ac:dyDescent="0.2">
      <c r="AK24" s="68"/>
      <c r="AL24" s="81"/>
      <c r="AM24" s="82"/>
      <c r="AN24" s="82"/>
      <c r="AO24" s="77"/>
      <c r="AP24" s="70" t="s">
        <v>3</v>
      </c>
      <c r="AQ24" s="68"/>
      <c r="AR24" s="68"/>
      <c r="AS24" s="68"/>
      <c r="AT24" s="68"/>
      <c r="AU24" s="68"/>
      <c r="AV24" s="68"/>
      <c r="AW24" s="68"/>
      <c r="AX24" s="68"/>
      <c r="AY24" s="68"/>
      <c r="AZ24" s="68"/>
      <c r="BA24" s="68"/>
      <c r="BB24" s="68"/>
      <c r="BC24" s="68"/>
      <c r="BD24" s="68"/>
      <c r="BE24" s="70" t="s">
        <v>3</v>
      </c>
      <c r="BF24" s="89"/>
      <c r="BG24" s="90"/>
      <c r="BH24" s="90"/>
      <c r="BI24" s="90"/>
      <c r="BJ24" s="90"/>
      <c r="BK24" s="90"/>
      <c r="BL24" s="90"/>
      <c r="BM24" s="90"/>
      <c r="BN24" s="90"/>
      <c r="BO24" s="20"/>
      <c r="BP24" s="90"/>
      <c r="BQ24" s="90"/>
    </row>
    <row r="25" spans="8:69" ht="24" customHeight="1" x14ac:dyDescent="0.2">
      <c r="H25" t="s">
        <v>94</v>
      </c>
      <c r="I25" s="44">
        <v>1</v>
      </c>
      <c r="J25" s="45">
        <v>0</v>
      </c>
      <c r="K25" s="45">
        <v>0</v>
      </c>
      <c r="L25" s="45">
        <v>1</v>
      </c>
      <c r="M25" s="45">
        <v>1</v>
      </c>
      <c r="N25" s="45">
        <v>1</v>
      </c>
      <c r="O25" s="45">
        <v>2</v>
      </c>
      <c r="P25" s="46">
        <v>1</v>
      </c>
      <c r="Q25" s="70" t="s">
        <v>3</v>
      </c>
      <c r="R25" s="1" t="s">
        <v>75</v>
      </c>
      <c r="S25" s="38" cm="1">
        <f t="array" ref="S25:AB32">MMULT(I25:P32,S8:AB15)</f>
        <v>5</v>
      </c>
      <c r="T25" s="38">
        <v>2</v>
      </c>
      <c r="U25" s="38">
        <v>4</v>
      </c>
      <c r="V25" s="38">
        <v>4</v>
      </c>
      <c r="W25" s="38">
        <v>3</v>
      </c>
      <c r="X25" s="38">
        <v>4</v>
      </c>
      <c r="Y25" s="38">
        <v>5</v>
      </c>
      <c r="Z25" s="38">
        <v>2</v>
      </c>
      <c r="AA25" s="38">
        <v>4</v>
      </c>
      <c r="AB25" s="38">
        <v>4</v>
      </c>
      <c r="AC25" s="38"/>
      <c r="AD25" s="38"/>
      <c r="AK25" s="68"/>
      <c r="AL25" s="70"/>
      <c r="AM25" s="70"/>
      <c r="AN25" s="70"/>
      <c r="AO25" s="70"/>
      <c r="AP25" s="70"/>
      <c r="AQ25" s="68"/>
      <c r="AR25" s="68"/>
      <c r="AS25" s="68"/>
      <c r="AT25" s="68"/>
      <c r="AU25" s="68"/>
      <c r="AV25" s="68"/>
      <c r="AW25" s="68"/>
      <c r="AX25" s="68"/>
      <c r="AY25" s="68"/>
      <c r="AZ25" s="68"/>
      <c r="BA25" s="68"/>
      <c r="BB25" s="68"/>
      <c r="BC25" s="68"/>
      <c r="BD25" s="68"/>
      <c r="BE25" s="68"/>
      <c r="BF25" s="70"/>
      <c r="BG25" s="70"/>
      <c r="BH25" s="70"/>
      <c r="BI25" s="70"/>
      <c r="BJ25" s="70"/>
      <c r="BK25" s="70"/>
      <c r="BL25" s="70"/>
      <c r="BM25" s="70"/>
      <c r="BN25" s="70"/>
      <c r="BO25" s="70"/>
      <c r="BP25" s="70"/>
      <c r="BQ25" s="70"/>
    </row>
    <row r="26" spans="8:69" ht="24" customHeight="1" x14ac:dyDescent="0.2">
      <c r="I26" s="48">
        <v>1</v>
      </c>
      <c r="J26" s="49">
        <v>0</v>
      </c>
      <c r="K26" s="49">
        <v>1</v>
      </c>
      <c r="L26" s="49">
        <v>0</v>
      </c>
      <c r="M26" s="49">
        <v>1</v>
      </c>
      <c r="N26" s="49">
        <v>0</v>
      </c>
      <c r="O26" s="49">
        <v>0</v>
      </c>
      <c r="P26" s="50">
        <v>3</v>
      </c>
      <c r="Q26" s="70" t="s">
        <v>3</v>
      </c>
      <c r="S26" s="39">
        <v>4</v>
      </c>
      <c r="T26" s="39">
        <v>2</v>
      </c>
      <c r="U26" s="39">
        <v>4</v>
      </c>
      <c r="V26" s="39">
        <v>2</v>
      </c>
      <c r="W26" s="39">
        <v>1</v>
      </c>
      <c r="X26" s="39">
        <v>2</v>
      </c>
      <c r="Y26" s="39">
        <v>4</v>
      </c>
      <c r="Z26" s="39">
        <v>2</v>
      </c>
      <c r="AA26" s="39">
        <v>4</v>
      </c>
      <c r="AB26" s="39">
        <v>2</v>
      </c>
      <c r="AC26" s="39"/>
      <c r="AD26" s="39"/>
      <c r="AK26" s="68"/>
      <c r="AL26" s="70"/>
      <c r="AM26" s="70"/>
      <c r="AN26" s="70"/>
      <c r="AO26" s="70"/>
      <c r="AP26" s="70"/>
      <c r="AR26" s="68"/>
      <c r="AS26" s="68"/>
      <c r="AT26" s="68"/>
      <c r="AU26" s="68"/>
      <c r="AV26" s="68"/>
      <c r="AW26" s="68"/>
      <c r="AX26" s="68"/>
      <c r="AY26" s="68"/>
      <c r="AZ26" s="68"/>
      <c r="BA26" s="68"/>
      <c r="BB26" s="68"/>
      <c r="BC26" s="68"/>
      <c r="BD26" s="68"/>
      <c r="BE26" s="68"/>
      <c r="BF26" s="70" t="s">
        <v>0</v>
      </c>
      <c r="BG26" s="70" t="s">
        <v>0</v>
      </c>
      <c r="BH26" s="70" t="s">
        <v>0</v>
      </c>
      <c r="BI26" s="70" t="s">
        <v>0</v>
      </c>
      <c r="BJ26" s="70" t="s">
        <v>0</v>
      </c>
      <c r="BK26" s="70" t="s">
        <v>0</v>
      </c>
      <c r="BL26" s="70" t="s">
        <v>0</v>
      </c>
      <c r="BM26" s="70" t="s">
        <v>0</v>
      </c>
      <c r="BN26" s="70" t="s">
        <v>0</v>
      </c>
      <c r="BO26" s="70" t="s">
        <v>0</v>
      </c>
      <c r="BP26" s="70" t="s">
        <v>0</v>
      </c>
      <c r="BQ26" s="70" t="s">
        <v>0</v>
      </c>
    </row>
    <row r="27" spans="8:69" ht="24" customHeight="1" x14ac:dyDescent="0.2">
      <c r="I27" s="48">
        <v>0</v>
      </c>
      <c r="J27" s="49">
        <v>1</v>
      </c>
      <c r="K27" s="49">
        <v>0</v>
      </c>
      <c r="L27" s="49">
        <v>1</v>
      </c>
      <c r="M27" s="49">
        <v>0</v>
      </c>
      <c r="N27" s="49">
        <v>0</v>
      </c>
      <c r="O27" s="49">
        <v>-1</v>
      </c>
      <c r="P27" s="50">
        <v>0</v>
      </c>
      <c r="Q27" s="70" t="s">
        <v>3</v>
      </c>
      <c r="S27" s="39">
        <v>0</v>
      </c>
      <c r="T27" s="39">
        <v>1</v>
      </c>
      <c r="U27" s="39">
        <v>0</v>
      </c>
      <c r="V27" s="39">
        <v>0</v>
      </c>
      <c r="W27" s="39">
        <v>-1</v>
      </c>
      <c r="X27" s="39">
        <v>0</v>
      </c>
      <c r="Y27" s="39">
        <v>0</v>
      </c>
      <c r="Z27" s="39">
        <v>1</v>
      </c>
      <c r="AA27" s="39">
        <v>0</v>
      </c>
      <c r="AB27" s="39">
        <v>0</v>
      </c>
      <c r="AC27" s="39"/>
      <c r="AD27" s="39"/>
      <c r="AK27" s="68"/>
      <c r="AL27" s="70"/>
      <c r="AM27" s="70"/>
      <c r="AN27" s="70"/>
      <c r="AO27" s="70"/>
      <c r="AP27" s="70"/>
      <c r="AQ27" s="70"/>
      <c r="AR27" s="70"/>
      <c r="AS27" s="70"/>
      <c r="AT27" s="70"/>
      <c r="AU27" s="70"/>
      <c r="AV27" s="70"/>
      <c r="AW27" s="70"/>
      <c r="AX27" s="70"/>
      <c r="AY27" s="70"/>
      <c r="AZ27" s="70"/>
      <c r="BA27" s="70"/>
      <c r="BB27" s="70"/>
      <c r="BC27" s="70"/>
      <c r="BD27" s="70"/>
      <c r="BE27" s="70"/>
      <c r="BF27" s="70"/>
      <c r="BG27" s="70"/>
      <c r="BH27" s="70"/>
      <c r="BI27" s="70"/>
      <c r="BJ27" s="70"/>
      <c r="BK27" s="70"/>
      <c r="BL27" s="70"/>
      <c r="BM27" s="70"/>
      <c r="BN27" s="70"/>
      <c r="BO27" s="70"/>
      <c r="BP27" s="70"/>
      <c r="BQ27" s="70"/>
    </row>
    <row r="28" spans="8:69" ht="24" customHeight="1" x14ac:dyDescent="0.2">
      <c r="I28" s="51">
        <v>0</v>
      </c>
      <c r="J28" s="52">
        <v>1</v>
      </c>
      <c r="K28" s="52">
        <v>1</v>
      </c>
      <c r="L28" s="52">
        <v>1</v>
      </c>
      <c r="M28" s="52">
        <v>1</v>
      </c>
      <c r="N28" s="52">
        <v>0</v>
      </c>
      <c r="O28" s="52">
        <v>2</v>
      </c>
      <c r="P28" s="53">
        <v>1</v>
      </c>
      <c r="Q28" s="70" t="s">
        <v>3</v>
      </c>
      <c r="S28" s="40">
        <v>4</v>
      </c>
      <c r="T28" s="40">
        <v>3</v>
      </c>
      <c r="U28" s="40">
        <v>5</v>
      </c>
      <c r="V28" s="40">
        <v>5</v>
      </c>
      <c r="W28" s="40">
        <v>3</v>
      </c>
      <c r="X28" s="40">
        <v>4</v>
      </c>
      <c r="Y28" s="40">
        <v>4</v>
      </c>
      <c r="Z28" s="40">
        <v>3</v>
      </c>
      <c r="AA28" s="40">
        <v>5</v>
      </c>
      <c r="AB28" s="40">
        <v>5</v>
      </c>
      <c r="AC28" s="40"/>
      <c r="AD28" s="40"/>
      <c r="AK28" s="68"/>
      <c r="AL28" s="70"/>
      <c r="AM28" s="70"/>
      <c r="AN28" s="70"/>
      <c r="AO28" s="70"/>
      <c r="AP28" s="70"/>
      <c r="AQ28" s="70" t="s">
        <v>77</v>
      </c>
      <c r="AR28" s="70"/>
      <c r="AS28" s="70"/>
      <c r="AT28" s="70"/>
      <c r="AU28" s="70"/>
      <c r="AV28" s="70"/>
      <c r="AW28" s="70"/>
      <c r="AX28" s="70"/>
      <c r="AY28" s="70"/>
      <c r="AZ28" s="70"/>
      <c r="BA28" s="70"/>
      <c r="BB28" s="70"/>
      <c r="BC28" s="70"/>
      <c r="BD28" s="70"/>
      <c r="BE28" s="70"/>
      <c r="BF28" s="70"/>
      <c r="BG28" s="70"/>
      <c r="BH28" s="70"/>
      <c r="BI28" s="70"/>
      <c r="BJ28" s="70"/>
      <c r="BK28" s="70"/>
      <c r="BL28" s="70"/>
      <c r="BM28" s="70"/>
      <c r="BN28" s="70"/>
      <c r="BO28" s="70"/>
      <c r="BP28" s="70"/>
      <c r="BQ28" s="70"/>
    </row>
    <row r="29" spans="8:69" ht="24" customHeight="1" x14ac:dyDescent="0.2">
      <c r="H29" t="s">
        <v>95</v>
      </c>
      <c r="I29" s="44">
        <v>1</v>
      </c>
      <c r="J29" s="45">
        <v>0</v>
      </c>
      <c r="K29" s="45">
        <v>0</v>
      </c>
      <c r="L29" s="45">
        <v>1</v>
      </c>
      <c r="M29" s="45">
        <v>1</v>
      </c>
      <c r="N29" s="45">
        <v>1</v>
      </c>
      <c r="O29" s="45">
        <v>-1</v>
      </c>
      <c r="P29" s="46">
        <v>1</v>
      </c>
      <c r="Q29" s="70" t="s">
        <v>3</v>
      </c>
      <c r="R29" s="1" t="s">
        <v>77</v>
      </c>
      <c r="S29" s="38">
        <v>2</v>
      </c>
      <c r="T29" s="38">
        <v>2</v>
      </c>
      <c r="U29" s="38">
        <v>1</v>
      </c>
      <c r="V29" s="38">
        <v>1</v>
      </c>
      <c r="W29" s="38">
        <v>0</v>
      </c>
      <c r="X29" s="38">
        <v>1</v>
      </c>
      <c r="Y29" s="38">
        <v>2</v>
      </c>
      <c r="Z29" s="38">
        <v>2</v>
      </c>
      <c r="AA29" s="38">
        <v>1</v>
      </c>
      <c r="AB29" s="38">
        <v>1</v>
      </c>
      <c r="AC29" s="38"/>
      <c r="AD29" s="38"/>
      <c r="AK29" s="68"/>
      <c r="AL29" s="70"/>
      <c r="AM29" s="70"/>
      <c r="AN29" s="70"/>
      <c r="AO29" s="70"/>
      <c r="AP29" s="70"/>
      <c r="AQ29" s="70"/>
      <c r="AR29" s="72" cm="1">
        <f t="array" ref="AR29:BA32">S29:AB32</f>
        <v>2</v>
      </c>
      <c r="AS29" s="73">
        <v>2</v>
      </c>
      <c r="AT29" s="73">
        <v>1</v>
      </c>
      <c r="AU29" s="73">
        <v>1</v>
      </c>
      <c r="AV29" s="73">
        <v>0</v>
      </c>
      <c r="AW29" s="73">
        <v>1</v>
      </c>
      <c r="AX29" s="73">
        <v>2</v>
      </c>
      <c r="AY29" s="73">
        <v>2</v>
      </c>
      <c r="AZ29" s="73">
        <v>1</v>
      </c>
      <c r="BA29" s="73">
        <v>1</v>
      </c>
      <c r="BB29" s="73"/>
      <c r="BC29" s="73"/>
      <c r="BD29" s="70"/>
      <c r="BE29" s="70" t="s">
        <v>3</v>
      </c>
      <c r="BF29" s="72"/>
      <c r="BG29" s="73"/>
      <c r="BH29" s="73"/>
      <c r="BI29" s="73"/>
      <c r="BJ29" s="73"/>
      <c r="BK29" s="73"/>
      <c r="BL29" s="73"/>
      <c r="BM29" s="73"/>
      <c r="BN29" s="73"/>
      <c r="BO29" s="73" cm="1">
        <f t="array" ref="BO29:BO32">MMULT(AR29:BA32,_xlfn.ANCHORARRAY(BO13))</f>
        <v>1.4435780964012781</v>
      </c>
      <c r="BP29" s="73"/>
      <c r="BQ29" s="73"/>
    </row>
    <row r="30" spans="8:69" ht="24" customHeight="1" x14ac:dyDescent="0.2">
      <c r="I30" s="48">
        <v>1</v>
      </c>
      <c r="J30" s="49">
        <v>0</v>
      </c>
      <c r="K30" s="49">
        <v>1</v>
      </c>
      <c r="L30" s="49">
        <v>0</v>
      </c>
      <c r="M30" s="49">
        <v>-1</v>
      </c>
      <c r="N30" s="49">
        <v>0</v>
      </c>
      <c r="O30" s="49">
        <v>0</v>
      </c>
      <c r="P30" s="50">
        <v>1</v>
      </c>
      <c r="Q30" s="70" t="s">
        <v>3</v>
      </c>
      <c r="S30" s="39">
        <v>2</v>
      </c>
      <c r="T30" s="39">
        <v>0</v>
      </c>
      <c r="U30" s="39">
        <v>2</v>
      </c>
      <c r="V30" s="39">
        <v>0</v>
      </c>
      <c r="W30" s="39">
        <v>1</v>
      </c>
      <c r="X30" s="39">
        <v>0</v>
      </c>
      <c r="Y30" s="39">
        <v>2</v>
      </c>
      <c r="Z30" s="39">
        <v>0</v>
      </c>
      <c r="AA30" s="39">
        <v>2</v>
      </c>
      <c r="AB30" s="39">
        <v>0</v>
      </c>
      <c r="AC30" s="39"/>
      <c r="AD30" s="39"/>
      <c r="AK30" s="68"/>
      <c r="AL30" s="70"/>
      <c r="AM30" s="70"/>
      <c r="AN30" s="70"/>
      <c r="AO30" s="70"/>
      <c r="AP30" s="70"/>
      <c r="AQ30" s="70"/>
      <c r="AR30" s="74">
        <v>2</v>
      </c>
      <c r="AS30" s="75">
        <v>0</v>
      </c>
      <c r="AT30" s="75">
        <v>2</v>
      </c>
      <c r="AU30" s="75">
        <v>0</v>
      </c>
      <c r="AV30" s="75">
        <v>1</v>
      </c>
      <c r="AW30" s="75">
        <v>0</v>
      </c>
      <c r="AX30" s="75">
        <v>2</v>
      </c>
      <c r="AY30" s="75">
        <v>0</v>
      </c>
      <c r="AZ30" s="75">
        <v>2</v>
      </c>
      <c r="BA30" s="75">
        <v>0</v>
      </c>
      <c r="BB30" s="75"/>
      <c r="BC30" s="75"/>
      <c r="BD30" s="70"/>
      <c r="BE30" s="70" t="s">
        <v>3</v>
      </c>
      <c r="BF30" s="74"/>
      <c r="BG30" s="75"/>
      <c r="BH30" s="75"/>
      <c r="BI30" s="75"/>
      <c r="BJ30" s="75"/>
      <c r="BK30" s="75"/>
      <c r="BL30" s="75"/>
      <c r="BM30" s="75"/>
      <c r="BN30" s="75"/>
      <c r="BO30" s="75">
        <v>1.4252670907796914</v>
      </c>
      <c r="BP30" s="75"/>
      <c r="BQ30" s="75"/>
    </row>
    <row r="31" spans="8:69" ht="24" customHeight="1" x14ac:dyDescent="0.2">
      <c r="I31" s="48">
        <v>1</v>
      </c>
      <c r="J31" s="49">
        <v>1</v>
      </c>
      <c r="K31" s="49">
        <v>0</v>
      </c>
      <c r="L31" s="49">
        <v>1</v>
      </c>
      <c r="M31" s="49">
        <v>0</v>
      </c>
      <c r="N31" s="49">
        <v>1</v>
      </c>
      <c r="O31" s="49">
        <v>-1</v>
      </c>
      <c r="P31" s="50">
        <v>3</v>
      </c>
      <c r="Q31" s="70" t="s">
        <v>3</v>
      </c>
      <c r="S31" s="39">
        <v>4</v>
      </c>
      <c r="T31" s="39">
        <v>2</v>
      </c>
      <c r="U31" s="39">
        <v>3</v>
      </c>
      <c r="V31" s="39">
        <v>0</v>
      </c>
      <c r="W31" s="39">
        <v>0</v>
      </c>
      <c r="X31" s="39">
        <v>1</v>
      </c>
      <c r="Y31" s="39">
        <v>4</v>
      </c>
      <c r="Z31" s="39">
        <v>2</v>
      </c>
      <c r="AA31" s="39">
        <v>3</v>
      </c>
      <c r="AB31" s="39">
        <v>0</v>
      </c>
      <c r="AC31" s="39"/>
      <c r="AD31" s="39"/>
      <c r="AK31" s="68"/>
      <c r="AL31" s="70"/>
      <c r="AM31" s="70"/>
      <c r="AN31" s="70"/>
      <c r="AO31" s="70"/>
      <c r="AP31" s="70"/>
      <c r="AQ31" s="70"/>
      <c r="AR31" s="74">
        <v>4</v>
      </c>
      <c r="AS31" s="75">
        <v>2</v>
      </c>
      <c r="AT31" s="75">
        <v>3</v>
      </c>
      <c r="AU31" s="75">
        <v>0</v>
      </c>
      <c r="AV31" s="75">
        <v>0</v>
      </c>
      <c r="AW31" s="75">
        <v>1</v>
      </c>
      <c r="AX31" s="75">
        <v>4</v>
      </c>
      <c r="AY31" s="75">
        <v>2</v>
      </c>
      <c r="AZ31" s="75">
        <v>3</v>
      </c>
      <c r="BA31" s="75">
        <v>0</v>
      </c>
      <c r="BB31" s="75"/>
      <c r="BC31" s="75"/>
      <c r="BD31" s="70"/>
      <c r="BE31" s="70" t="s">
        <v>3</v>
      </c>
      <c r="BF31" s="74"/>
      <c r="BG31" s="75"/>
      <c r="BH31" s="75"/>
      <c r="BI31" s="75"/>
      <c r="BJ31" s="75"/>
      <c r="BK31" s="75"/>
      <c r="BL31" s="75"/>
      <c r="BM31" s="75"/>
      <c r="BN31" s="75"/>
      <c r="BO31" s="75">
        <v>2.5997366869449685</v>
      </c>
      <c r="BP31" s="75"/>
      <c r="BQ31" s="75"/>
    </row>
    <row r="32" spans="8:69" ht="24" customHeight="1" x14ac:dyDescent="0.2">
      <c r="I32" s="51">
        <v>0</v>
      </c>
      <c r="J32" s="52">
        <v>1</v>
      </c>
      <c r="K32" s="52">
        <v>0</v>
      </c>
      <c r="L32" s="52">
        <v>2</v>
      </c>
      <c r="M32" s="52">
        <v>1</v>
      </c>
      <c r="N32" s="52">
        <v>0</v>
      </c>
      <c r="O32" s="52">
        <v>2</v>
      </c>
      <c r="P32" s="53">
        <v>1</v>
      </c>
      <c r="Q32" s="70" t="s">
        <v>3</v>
      </c>
      <c r="S32" s="40">
        <v>5</v>
      </c>
      <c r="T32" s="40">
        <v>2</v>
      </c>
      <c r="U32" s="40">
        <v>5</v>
      </c>
      <c r="V32" s="40">
        <v>5</v>
      </c>
      <c r="W32" s="40">
        <v>2</v>
      </c>
      <c r="X32" s="40">
        <v>4</v>
      </c>
      <c r="Y32" s="40">
        <v>5</v>
      </c>
      <c r="Z32" s="40">
        <v>2</v>
      </c>
      <c r="AA32" s="40">
        <v>5</v>
      </c>
      <c r="AB32" s="40">
        <v>5</v>
      </c>
      <c r="AC32" s="40"/>
      <c r="AD32" s="40"/>
      <c r="AK32" s="68"/>
      <c r="AL32" s="70"/>
      <c r="AM32" s="70"/>
      <c r="AN32" s="70"/>
      <c r="AO32" s="70"/>
      <c r="AP32" s="70"/>
      <c r="AQ32" s="70"/>
      <c r="AR32" s="76">
        <v>5</v>
      </c>
      <c r="AS32" s="77">
        <v>2</v>
      </c>
      <c r="AT32" s="77">
        <v>5</v>
      </c>
      <c r="AU32" s="77">
        <v>5</v>
      </c>
      <c r="AV32" s="77">
        <v>2</v>
      </c>
      <c r="AW32" s="77">
        <v>4</v>
      </c>
      <c r="AX32" s="77">
        <v>5</v>
      </c>
      <c r="AY32" s="77">
        <v>2</v>
      </c>
      <c r="AZ32" s="77">
        <v>5</v>
      </c>
      <c r="BA32" s="77">
        <v>5</v>
      </c>
      <c r="BB32" s="77"/>
      <c r="BC32" s="77"/>
      <c r="BD32" s="70"/>
      <c r="BE32" s="70" t="s">
        <v>3</v>
      </c>
      <c r="BF32" s="76"/>
      <c r="BG32" s="77"/>
      <c r="BH32" s="77"/>
      <c r="BI32" s="77"/>
      <c r="BJ32" s="77"/>
      <c r="BK32" s="77"/>
      <c r="BL32" s="77"/>
      <c r="BM32" s="77"/>
      <c r="BN32" s="77"/>
      <c r="BO32" s="77">
        <v>4.9813011463793577</v>
      </c>
      <c r="BP32" s="77"/>
      <c r="BQ32" s="77"/>
    </row>
    <row r="33" spans="19:69" ht="24" customHeight="1" x14ac:dyDescent="0.2"/>
    <row r="34" spans="19:69" ht="24" customHeight="1" x14ac:dyDescent="0.2"/>
    <row r="35" spans="19:69" ht="24" customHeight="1" x14ac:dyDescent="0.2"/>
    <row r="36" spans="19:69" ht="24" customHeight="1" x14ac:dyDescent="0.2"/>
    <row r="37" spans="19:69" ht="24" customHeight="1" x14ac:dyDescent="0.2"/>
    <row r="38" spans="19:69" ht="24" customHeight="1" x14ac:dyDescent="0.2"/>
    <row r="39" spans="19:69" ht="24" customHeight="1" x14ac:dyDescent="0.2">
      <c r="AK39" s="68"/>
      <c r="AL39" s="68"/>
      <c r="AM39" s="68"/>
      <c r="AN39" s="68"/>
      <c r="AO39" s="68"/>
      <c r="AP39" s="68"/>
      <c r="AQ39" s="68"/>
      <c r="AR39" s="70">
        <v>1</v>
      </c>
      <c r="AS39" s="70">
        <v>2</v>
      </c>
      <c r="AT39" s="70">
        <v>3</v>
      </c>
      <c r="AU39" s="70">
        <v>4</v>
      </c>
      <c r="AV39" s="70">
        <v>5</v>
      </c>
      <c r="AW39" s="70">
        <v>6</v>
      </c>
      <c r="AX39" s="70">
        <v>7</v>
      </c>
      <c r="AY39" s="70">
        <v>8</v>
      </c>
      <c r="AZ39" s="70">
        <v>9</v>
      </c>
      <c r="BA39" s="70">
        <v>10</v>
      </c>
      <c r="BB39" s="70">
        <v>11</v>
      </c>
      <c r="BC39" s="70">
        <v>12</v>
      </c>
      <c r="BD39" s="68"/>
      <c r="BE39" s="68"/>
      <c r="BF39" s="68"/>
      <c r="BG39" s="68"/>
      <c r="BH39" s="68"/>
      <c r="BI39" s="68"/>
      <c r="BJ39" s="68"/>
      <c r="BK39" s="68"/>
      <c r="BL39" s="68"/>
      <c r="BM39" s="68"/>
      <c r="BN39" s="68"/>
      <c r="BO39" s="68"/>
      <c r="BP39" s="68"/>
      <c r="BQ39" s="68"/>
    </row>
    <row r="40" spans="19:69" ht="24" customHeight="1" x14ac:dyDescent="0.2">
      <c r="S40" s="1">
        <v>1</v>
      </c>
      <c r="T40" s="1">
        <v>2</v>
      </c>
      <c r="U40" s="1">
        <v>3</v>
      </c>
      <c r="V40" s="1">
        <v>4</v>
      </c>
      <c r="W40" s="1">
        <v>5</v>
      </c>
      <c r="X40" s="1">
        <v>6</v>
      </c>
      <c r="Y40" s="1">
        <v>7</v>
      </c>
      <c r="Z40" s="1">
        <v>8</v>
      </c>
      <c r="AA40" s="1">
        <v>9</v>
      </c>
      <c r="AB40" s="1">
        <v>10</v>
      </c>
      <c r="AC40" s="1">
        <v>11</v>
      </c>
      <c r="AD40" s="1">
        <v>12</v>
      </c>
      <c r="AK40" s="68"/>
      <c r="AL40" s="68"/>
      <c r="AM40" s="68"/>
      <c r="AN40" s="68"/>
      <c r="AO40" s="68"/>
      <c r="AP40" s="68"/>
      <c r="AQ40" s="68"/>
      <c r="AR40" s="70"/>
      <c r="AS40" s="68"/>
      <c r="AT40" s="68"/>
      <c r="AU40" s="68"/>
      <c r="AV40" s="68"/>
      <c r="AW40" s="68"/>
      <c r="AX40" s="68"/>
      <c r="AY40" s="68"/>
      <c r="AZ40" s="68"/>
      <c r="BA40" s="68"/>
      <c r="BB40" s="68"/>
      <c r="BC40" s="68"/>
      <c r="BD40" s="68"/>
      <c r="BE40" s="68"/>
      <c r="BF40" s="68"/>
      <c r="BG40" s="68"/>
      <c r="BH40" s="68"/>
      <c r="BI40" s="68"/>
      <c r="BJ40" s="68"/>
      <c r="BK40" s="68"/>
      <c r="BL40" s="68"/>
      <c r="BM40" s="68"/>
      <c r="BN40" s="68"/>
      <c r="BO40" s="68"/>
      <c r="BP40" s="68"/>
      <c r="BQ40" s="68"/>
    </row>
    <row r="41" spans="19:69" ht="24" customHeight="1" x14ac:dyDescent="0.2">
      <c r="S41" s="1"/>
      <c r="AK41" s="68"/>
      <c r="AL41" s="68"/>
      <c r="AM41" s="68"/>
      <c r="AN41" s="68"/>
      <c r="AO41" s="68"/>
      <c r="AP41" s="68"/>
      <c r="AQ41" s="70"/>
      <c r="AR41" s="72"/>
      <c r="AS41" s="73"/>
      <c r="AT41" s="73"/>
      <c r="AU41" s="73"/>
      <c r="AV41" s="73"/>
      <c r="AW41" s="73"/>
      <c r="AX41" s="73"/>
      <c r="AY41" s="73"/>
      <c r="AZ41" s="73"/>
      <c r="BA41" s="73"/>
      <c r="BB41" s="73" cm="1">
        <f t="array" ref="BB41:BB44">_xlfn.ANCHORARRAY(AC54)</f>
        <v>5</v>
      </c>
      <c r="BC41" s="73"/>
      <c r="BD41" s="68"/>
      <c r="BE41" s="68"/>
      <c r="BF41" s="68"/>
      <c r="BG41" s="68"/>
      <c r="BH41" s="68"/>
      <c r="BI41" s="68"/>
      <c r="BJ41" s="68"/>
      <c r="BK41" s="68"/>
      <c r="BL41" s="68"/>
      <c r="BM41" s="68"/>
      <c r="BN41" s="68"/>
      <c r="BO41" s="68"/>
      <c r="BP41" s="68"/>
      <c r="BQ41" s="68"/>
    </row>
    <row r="42" spans="19:69" ht="24" customHeight="1" x14ac:dyDescent="0.2">
      <c r="S42" s="38">
        <v>1</v>
      </c>
      <c r="T42" s="38">
        <v>0</v>
      </c>
      <c r="U42" s="38">
        <v>0</v>
      </c>
      <c r="V42" s="38">
        <v>0</v>
      </c>
      <c r="W42" s="38">
        <v>0</v>
      </c>
      <c r="X42" s="38">
        <v>1</v>
      </c>
      <c r="Y42" s="38">
        <v>1</v>
      </c>
      <c r="Z42" s="38">
        <v>0</v>
      </c>
      <c r="AA42" s="38">
        <v>0</v>
      </c>
      <c r="AB42" s="38">
        <v>0</v>
      </c>
      <c r="AC42" s="38">
        <v>1</v>
      </c>
      <c r="AD42" s="38"/>
      <c r="AK42" s="68"/>
      <c r="AL42" s="68"/>
      <c r="AM42" s="68"/>
      <c r="AN42" s="68"/>
      <c r="AO42" s="68"/>
      <c r="AP42" s="68"/>
      <c r="AQ42" s="70"/>
      <c r="AR42" s="74"/>
      <c r="AS42" s="75"/>
      <c r="AT42" s="75"/>
      <c r="AU42" s="75"/>
      <c r="AV42" s="75"/>
      <c r="AW42" s="75"/>
      <c r="AX42" s="75"/>
      <c r="AY42" s="75"/>
      <c r="AZ42" s="75"/>
      <c r="BA42" s="75"/>
      <c r="BB42" s="75">
        <v>1</v>
      </c>
      <c r="BC42" s="75"/>
      <c r="BD42" s="68"/>
      <c r="BE42" s="68"/>
      <c r="BF42" s="68"/>
      <c r="BG42" s="68"/>
      <c r="BH42" s="68"/>
      <c r="BI42" s="68"/>
      <c r="BJ42" s="68"/>
      <c r="BK42" s="68"/>
      <c r="BL42" s="68"/>
      <c r="BM42" s="68"/>
      <c r="BN42" s="68"/>
      <c r="BO42" s="68"/>
      <c r="BP42" s="68"/>
      <c r="BQ42" s="68"/>
    </row>
    <row r="43" spans="19:69" ht="24" customHeight="1" x14ac:dyDescent="0.2">
      <c r="S43" s="39">
        <v>0</v>
      </c>
      <c r="T43" s="39">
        <v>1</v>
      </c>
      <c r="U43" s="39">
        <v>0</v>
      </c>
      <c r="V43" s="39">
        <v>0</v>
      </c>
      <c r="W43" s="39">
        <v>0</v>
      </c>
      <c r="X43" s="39">
        <v>1</v>
      </c>
      <c r="Y43" s="39">
        <v>0</v>
      </c>
      <c r="Z43" s="39">
        <v>1</v>
      </c>
      <c r="AA43" s="39">
        <v>0</v>
      </c>
      <c r="AB43" s="39">
        <v>0</v>
      </c>
      <c r="AC43" s="39">
        <v>1</v>
      </c>
      <c r="AD43" s="39"/>
      <c r="AK43" s="68"/>
      <c r="AL43" s="68"/>
      <c r="AM43" s="68"/>
      <c r="AN43" s="68"/>
      <c r="AO43" s="68"/>
      <c r="AP43" s="68"/>
      <c r="AQ43" s="70"/>
      <c r="AR43" s="74"/>
      <c r="AS43" s="75"/>
      <c r="AT43" s="75"/>
      <c r="AU43" s="75"/>
      <c r="AV43" s="75"/>
      <c r="AW43" s="75"/>
      <c r="AX43" s="75"/>
      <c r="AY43" s="75"/>
      <c r="AZ43" s="75"/>
      <c r="BA43" s="75"/>
      <c r="BB43" s="75">
        <v>3</v>
      </c>
      <c r="BC43" s="75"/>
      <c r="BD43" s="68"/>
      <c r="BE43" s="68"/>
      <c r="BF43" s="68"/>
      <c r="BG43" s="68"/>
      <c r="BH43" s="68"/>
      <c r="BI43" s="68"/>
      <c r="BJ43" s="68"/>
      <c r="BK43" s="68"/>
      <c r="BL43" s="68"/>
      <c r="BM43" s="68"/>
      <c r="BN43" s="68"/>
      <c r="BO43" s="68"/>
      <c r="BP43" s="68"/>
      <c r="BQ43" s="68"/>
    </row>
    <row r="44" spans="19:69" ht="24" customHeight="1" x14ac:dyDescent="0.2">
      <c r="S44" s="39">
        <v>0</v>
      </c>
      <c r="T44" s="39">
        <v>1</v>
      </c>
      <c r="U44" s="39">
        <v>1</v>
      </c>
      <c r="V44" s="39">
        <v>1</v>
      </c>
      <c r="W44" s="39">
        <v>1</v>
      </c>
      <c r="X44" s="39">
        <v>0</v>
      </c>
      <c r="Y44" s="39">
        <v>0</v>
      </c>
      <c r="Z44" s="39">
        <v>1</v>
      </c>
      <c r="AA44" s="39">
        <v>1</v>
      </c>
      <c r="AB44" s="39">
        <v>1</v>
      </c>
      <c r="AC44" s="39">
        <v>0</v>
      </c>
      <c r="AD44" s="39"/>
      <c r="AK44" s="68"/>
      <c r="AL44" s="68"/>
      <c r="AM44" s="68"/>
      <c r="AN44" s="68"/>
      <c r="AO44" s="68"/>
      <c r="AP44" s="68"/>
      <c r="AQ44" s="70"/>
      <c r="AR44" s="76"/>
      <c r="AS44" s="77"/>
      <c r="AT44" s="77"/>
      <c r="AU44" s="77"/>
      <c r="AV44" s="77"/>
      <c r="AW44" s="77"/>
      <c r="AX44" s="77"/>
      <c r="AY44" s="77"/>
      <c r="AZ44" s="77"/>
      <c r="BA44" s="77"/>
      <c r="BB44" s="77">
        <v>6</v>
      </c>
      <c r="BC44" s="77"/>
      <c r="BD44" s="68"/>
      <c r="BE44" s="68"/>
      <c r="BF44" s="68"/>
      <c r="BG44" s="68"/>
      <c r="BH44" s="68"/>
      <c r="BI44" s="68"/>
      <c r="BJ44" s="68"/>
      <c r="BK44" s="68"/>
      <c r="BL44" s="68"/>
      <c r="BM44" s="68"/>
      <c r="BN44" s="68"/>
      <c r="BO44" s="68"/>
      <c r="BP44" s="68"/>
      <c r="BQ44" s="68"/>
    </row>
    <row r="45" spans="19:69" ht="24" customHeight="1" x14ac:dyDescent="0.2">
      <c r="S45" s="39">
        <v>1</v>
      </c>
      <c r="T45" s="39">
        <v>0</v>
      </c>
      <c r="U45" s="39">
        <v>1</v>
      </c>
      <c r="V45" s="39">
        <v>1</v>
      </c>
      <c r="W45" s="39">
        <v>0</v>
      </c>
      <c r="X45" s="39">
        <v>0</v>
      </c>
      <c r="Y45" s="39">
        <v>1</v>
      </c>
      <c r="Z45" s="39">
        <v>0</v>
      </c>
      <c r="AA45" s="39">
        <v>1</v>
      </c>
      <c r="AB45" s="39">
        <v>1</v>
      </c>
      <c r="AC45" s="39">
        <v>0</v>
      </c>
      <c r="AD45" s="39"/>
      <c r="AK45" s="68"/>
      <c r="AL45" s="70"/>
      <c r="AM45" s="68"/>
      <c r="AN45" s="68"/>
      <c r="AO45" s="68"/>
      <c r="AP45" s="68"/>
      <c r="AQ45" s="70"/>
      <c r="AR45" s="70" t="s">
        <v>0</v>
      </c>
      <c r="AS45" s="70" t="s">
        <v>0</v>
      </c>
      <c r="AT45" s="70" t="s">
        <v>0</v>
      </c>
      <c r="AU45" s="70" t="s">
        <v>0</v>
      </c>
      <c r="AV45" s="70" t="s">
        <v>0</v>
      </c>
      <c r="AW45" s="70" t="s">
        <v>0</v>
      </c>
      <c r="AX45" s="70" t="s">
        <v>0</v>
      </c>
      <c r="AY45" s="70" t="s">
        <v>0</v>
      </c>
      <c r="AZ45" s="70" t="s">
        <v>0</v>
      </c>
      <c r="BA45" s="70" t="s">
        <v>0</v>
      </c>
      <c r="BB45" s="70" t="s">
        <v>0</v>
      </c>
      <c r="BC45" s="70" t="s">
        <v>0</v>
      </c>
      <c r="BD45" s="68"/>
      <c r="BE45" s="68"/>
      <c r="BF45" s="68"/>
      <c r="BG45" s="68"/>
      <c r="BH45" s="68"/>
      <c r="BI45" s="68"/>
      <c r="BJ45" s="68"/>
      <c r="BK45" s="68"/>
      <c r="BL45" s="68"/>
      <c r="BM45" s="68"/>
      <c r="BN45" s="68"/>
      <c r="BO45" s="68"/>
      <c r="BP45" s="68"/>
      <c r="BQ45" s="68"/>
    </row>
    <row r="46" spans="19:69" ht="24" customHeight="1" x14ac:dyDescent="0.2">
      <c r="S46" s="39">
        <v>0</v>
      </c>
      <c r="T46" s="39">
        <v>1</v>
      </c>
      <c r="U46" s="39">
        <v>0</v>
      </c>
      <c r="V46" s="39">
        <v>1</v>
      </c>
      <c r="W46" s="39">
        <v>0</v>
      </c>
      <c r="X46" s="39">
        <v>1</v>
      </c>
      <c r="Y46" s="39">
        <v>0</v>
      </c>
      <c r="Z46" s="39">
        <v>1</v>
      </c>
      <c r="AA46" s="39">
        <v>0</v>
      </c>
      <c r="AB46" s="39">
        <v>1</v>
      </c>
      <c r="AC46" s="39">
        <v>1</v>
      </c>
      <c r="AD46" s="39"/>
      <c r="AK46" s="91" t="s">
        <v>96</v>
      </c>
      <c r="AR46" s="68"/>
      <c r="AS46" s="68"/>
      <c r="AT46" s="68"/>
      <c r="AU46" s="68"/>
      <c r="AV46" s="68"/>
      <c r="AW46" s="68"/>
      <c r="AX46" s="68"/>
      <c r="AY46" s="68"/>
      <c r="AZ46" s="68"/>
      <c r="BA46" s="68"/>
      <c r="BB46" s="68"/>
      <c r="BC46" s="68"/>
      <c r="BD46" s="68"/>
      <c r="BE46" s="68"/>
      <c r="BF46" s="68"/>
      <c r="BG46" s="68"/>
      <c r="BH46" s="68"/>
      <c r="BI46" s="68"/>
      <c r="BJ46" s="68"/>
      <c r="BK46" s="68"/>
      <c r="BL46" s="68"/>
      <c r="BM46" s="68"/>
      <c r="BN46" s="68"/>
      <c r="BO46" s="68"/>
      <c r="BP46" s="68"/>
      <c r="BQ46" s="68"/>
    </row>
    <row r="47" spans="19:69" ht="24" customHeight="1" x14ac:dyDescent="0.2">
      <c r="S47" s="39">
        <v>0</v>
      </c>
      <c r="T47" s="39">
        <v>1</v>
      </c>
      <c r="U47" s="39">
        <v>0</v>
      </c>
      <c r="V47" s="39">
        <v>0</v>
      </c>
      <c r="W47" s="39">
        <v>1</v>
      </c>
      <c r="X47" s="39">
        <v>0</v>
      </c>
      <c r="Y47" s="39">
        <v>0</v>
      </c>
      <c r="Z47" s="39">
        <v>1</v>
      </c>
      <c r="AA47" s="39">
        <v>0</v>
      </c>
      <c r="AB47" s="39">
        <v>0</v>
      </c>
      <c r="AC47" s="39">
        <v>1</v>
      </c>
      <c r="AD47" s="39"/>
      <c r="AK47" s="68"/>
      <c r="AL47" s="78" cm="1">
        <f t="array" ref="AL47:AO57">TRANSPOSE(S59:AC62)</f>
        <v>5</v>
      </c>
      <c r="AM47" s="79">
        <v>4</v>
      </c>
      <c r="AN47" s="79">
        <v>0</v>
      </c>
      <c r="AO47" s="80">
        <v>4</v>
      </c>
      <c r="AP47" s="70" t="s">
        <v>3</v>
      </c>
      <c r="AQ47" s="68"/>
      <c r="AR47" s="70"/>
      <c r="AS47" s="70"/>
      <c r="AT47" s="70"/>
      <c r="AU47" s="70"/>
      <c r="AV47" s="70"/>
      <c r="AW47" s="70"/>
      <c r="AX47" s="68"/>
      <c r="AY47" s="68"/>
      <c r="AZ47" s="68"/>
      <c r="BB47" s="68" cm="1">
        <f t="array" ref="BB47:BB57">MMULT(_xlfn.ANCHORARRAY(AL47),_xlfn.ANCHORARRAY(BB41))/SQRT(4)</f>
        <v>26.5</v>
      </c>
      <c r="BC47" s="68"/>
      <c r="BD47" s="68"/>
      <c r="BE47" s="70" t="s">
        <v>3</v>
      </c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 cm="1">
        <f t="array" ref="BP47:BP57">_xlfn.LET(_xlpm.x,_xlfn.ANCHORARRAY(BB47), EXP(_xlpm.x) / SUM(EXP(_xlpm.x)))</f>
        <v>0.14474527912326995</v>
      </c>
      <c r="BQ47" s="18"/>
    </row>
    <row r="48" spans="19:69" ht="24" customHeight="1" x14ac:dyDescent="0.2">
      <c r="S48" s="39">
        <v>1</v>
      </c>
      <c r="T48" s="39">
        <v>0</v>
      </c>
      <c r="U48" s="39">
        <v>1</v>
      </c>
      <c r="V48" s="39">
        <v>1</v>
      </c>
      <c r="W48" s="39">
        <v>1</v>
      </c>
      <c r="X48" s="39">
        <v>1</v>
      </c>
      <c r="Y48" s="39">
        <v>1</v>
      </c>
      <c r="Z48" s="39">
        <v>0</v>
      </c>
      <c r="AA48" s="39">
        <v>1</v>
      </c>
      <c r="AB48" s="39">
        <v>1</v>
      </c>
      <c r="AC48" s="39">
        <v>1</v>
      </c>
      <c r="AD48" s="39"/>
      <c r="AK48" s="68"/>
      <c r="AL48" s="81">
        <v>2</v>
      </c>
      <c r="AM48" s="82">
        <v>2</v>
      </c>
      <c r="AN48" s="82">
        <v>1</v>
      </c>
      <c r="AO48" s="77">
        <v>3</v>
      </c>
      <c r="AP48" s="70" t="s">
        <v>3</v>
      </c>
      <c r="AQ48" s="68"/>
      <c r="AR48" s="70"/>
      <c r="AS48" s="70"/>
      <c r="AT48" s="70"/>
      <c r="AU48" s="70"/>
      <c r="AV48" s="70"/>
      <c r="AW48" s="70"/>
      <c r="AX48" s="68"/>
      <c r="AY48" s="68"/>
      <c r="AZ48" s="68"/>
      <c r="BA48" s="68"/>
      <c r="BB48" s="68">
        <v>16.5</v>
      </c>
      <c r="BC48" s="68"/>
      <c r="BD48" s="68"/>
      <c r="BE48" s="70" t="s">
        <v>3</v>
      </c>
      <c r="BF48" s="87"/>
      <c r="BG48" s="88"/>
      <c r="BH48" s="88"/>
      <c r="BI48" s="88"/>
      <c r="BJ48" s="88"/>
      <c r="BK48" s="88"/>
      <c r="BL48" s="88"/>
      <c r="BM48" s="88"/>
      <c r="BN48" s="88"/>
      <c r="BO48" s="88"/>
      <c r="BP48" s="19">
        <v>6.571425505647721E-6</v>
      </c>
      <c r="BQ48" s="88"/>
    </row>
    <row r="49" spans="8:69" ht="24" customHeight="1" x14ac:dyDescent="0.2">
      <c r="S49" s="40">
        <v>1</v>
      </c>
      <c r="T49" s="40">
        <v>0</v>
      </c>
      <c r="U49" s="40">
        <v>1</v>
      </c>
      <c r="V49" s="40">
        <v>0</v>
      </c>
      <c r="W49" s="40">
        <v>0</v>
      </c>
      <c r="X49" s="40">
        <v>0</v>
      </c>
      <c r="Y49" s="40">
        <v>1</v>
      </c>
      <c r="Z49" s="40">
        <v>0</v>
      </c>
      <c r="AA49" s="40">
        <v>1</v>
      </c>
      <c r="AB49" s="40">
        <v>0</v>
      </c>
      <c r="AC49" s="40">
        <v>0</v>
      </c>
      <c r="AD49" s="40"/>
      <c r="AK49" s="68"/>
      <c r="AL49" s="81">
        <v>4</v>
      </c>
      <c r="AM49" s="82">
        <v>4</v>
      </c>
      <c r="AN49" s="82">
        <v>0</v>
      </c>
      <c r="AO49" s="77">
        <v>5</v>
      </c>
      <c r="AP49" s="70" t="s">
        <v>3</v>
      </c>
      <c r="AQ49" s="68"/>
      <c r="AR49" s="70"/>
      <c r="AS49" s="70"/>
      <c r="AT49" s="70"/>
      <c r="AU49" s="70"/>
      <c r="AV49" s="70"/>
      <c r="AW49" s="70"/>
      <c r="AX49" s="68"/>
      <c r="AY49" s="68"/>
      <c r="AZ49" s="68"/>
      <c r="BA49" s="68"/>
      <c r="BB49" s="68">
        <v>27</v>
      </c>
      <c r="BC49" s="68"/>
      <c r="BD49" s="68"/>
      <c r="BE49" s="70" t="s">
        <v>3</v>
      </c>
      <c r="BF49" s="87"/>
      <c r="BG49" s="88"/>
      <c r="BH49" s="88"/>
      <c r="BI49" s="88"/>
      <c r="BJ49" s="88"/>
      <c r="BK49" s="88"/>
      <c r="BL49" s="88"/>
      <c r="BM49" s="88"/>
      <c r="BN49" s="88"/>
      <c r="BO49" s="88"/>
      <c r="BP49" s="19">
        <v>0.23864462052396238</v>
      </c>
      <c r="BQ49" s="88"/>
    </row>
    <row r="50" spans="8:69" ht="24" customHeight="1" x14ac:dyDescent="0.2">
      <c r="S50" s="70" t="s">
        <v>0</v>
      </c>
      <c r="T50" s="70" t="s">
        <v>0</v>
      </c>
      <c r="U50" s="70" t="s">
        <v>0</v>
      </c>
      <c r="V50" s="70" t="s">
        <v>0</v>
      </c>
      <c r="W50" s="70" t="s">
        <v>0</v>
      </c>
      <c r="X50" s="70" t="s">
        <v>0</v>
      </c>
      <c r="Y50" s="70" t="s">
        <v>0</v>
      </c>
      <c r="Z50" s="70" t="s">
        <v>0</v>
      </c>
      <c r="AA50" s="70" t="s">
        <v>0</v>
      </c>
      <c r="AB50" s="70" t="s">
        <v>0</v>
      </c>
      <c r="AC50" s="70"/>
      <c r="AD50" s="70"/>
      <c r="AK50" s="68"/>
      <c r="AL50" s="81">
        <v>4</v>
      </c>
      <c r="AM50" s="82">
        <v>2</v>
      </c>
      <c r="AN50" s="82">
        <v>0</v>
      </c>
      <c r="AO50" s="77">
        <v>5</v>
      </c>
      <c r="AP50" s="70" t="s">
        <v>3</v>
      </c>
      <c r="AQ50" s="68"/>
      <c r="AR50" s="70"/>
      <c r="AS50" s="70"/>
      <c r="AT50" s="70"/>
      <c r="AU50" s="70"/>
      <c r="AV50" s="70"/>
      <c r="AW50" s="70"/>
      <c r="AX50" s="68"/>
      <c r="AY50" s="68"/>
      <c r="AZ50" s="68"/>
      <c r="BA50" s="68"/>
      <c r="BB50" s="68">
        <v>26</v>
      </c>
      <c r="BC50" s="68"/>
      <c r="BD50" s="68"/>
      <c r="BE50" s="70" t="s">
        <v>3</v>
      </c>
      <c r="BF50" s="87"/>
      <c r="BG50" s="88"/>
      <c r="BH50" s="88"/>
      <c r="BI50" s="88"/>
      <c r="BJ50" s="88"/>
      <c r="BK50" s="88"/>
      <c r="BL50" s="88"/>
      <c r="BM50" s="88"/>
      <c r="BN50" s="88"/>
      <c r="BO50" s="88"/>
      <c r="BP50" s="19">
        <v>8.7792449636926187E-2</v>
      </c>
      <c r="BQ50" s="88"/>
    </row>
    <row r="51" spans="8:69" ht="24" customHeight="1" x14ac:dyDescent="0.2">
      <c r="AK51" s="68"/>
      <c r="AL51" s="81">
        <v>3</v>
      </c>
      <c r="AM51" s="82">
        <v>1</v>
      </c>
      <c r="AN51" s="82">
        <v>-1</v>
      </c>
      <c r="AO51" s="77">
        <v>3</v>
      </c>
      <c r="AP51" s="70" t="s">
        <v>3</v>
      </c>
      <c r="AQ51" s="68"/>
      <c r="AR51" s="70"/>
      <c r="AS51" s="70"/>
      <c r="AT51" s="70"/>
      <c r="AU51" s="70"/>
      <c r="AV51" s="70"/>
      <c r="AW51" s="70"/>
      <c r="AX51" s="68"/>
      <c r="AY51" s="68"/>
      <c r="AZ51" s="68"/>
      <c r="BA51" s="68"/>
      <c r="BB51" s="68">
        <v>15.5</v>
      </c>
      <c r="BC51" s="68"/>
      <c r="BD51" s="68"/>
      <c r="BE51" s="70" t="s">
        <v>3</v>
      </c>
      <c r="BF51" s="87"/>
      <c r="BG51" s="88"/>
      <c r="BH51" s="88"/>
      <c r="BI51" s="88"/>
      <c r="BJ51" s="88"/>
      <c r="BK51" s="88"/>
      <c r="BL51" s="88"/>
      <c r="BM51" s="88"/>
      <c r="BN51" s="88"/>
      <c r="BO51" s="88"/>
      <c r="BP51" s="19">
        <v>2.4174923427174459E-6</v>
      </c>
      <c r="BQ51" s="88"/>
    </row>
    <row r="52" spans="8:69" ht="24" customHeight="1" x14ac:dyDescent="0.2">
      <c r="AK52" s="68"/>
      <c r="AL52" s="81">
        <v>4</v>
      </c>
      <c r="AM52" s="82">
        <v>2</v>
      </c>
      <c r="AN52" s="82">
        <v>0</v>
      </c>
      <c r="AO52" s="77">
        <v>4</v>
      </c>
      <c r="AP52" s="70" t="s">
        <v>3</v>
      </c>
      <c r="AQ52" s="68"/>
      <c r="AR52" s="70"/>
      <c r="AS52" s="70"/>
      <c r="AT52" s="70"/>
      <c r="AU52" s="70"/>
      <c r="AV52" s="70"/>
      <c r="AW52" s="70"/>
      <c r="AX52" s="68"/>
      <c r="AY52" s="68"/>
      <c r="AZ52" s="68"/>
      <c r="BA52" s="68"/>
      <c r="BB52" s="68">
        <v>23</v>
      </c>
      <c r="BC52" s="68"/>
      <c r="BD52" s="68"/>
      <c r="BE52" s="70" t="s">
        <v>3</v>
      </c>
      <c r="BF52" s="87"/>
      <c r="BG52" s="88"/>
      <c r="BH52" s="88"/>
      <c r="BI52" s="88"/>
      <c r="BJ52" s="88"/>
      <c r="BK52" s="88"/>
      <c r="BL52" s="88"/>
      <c r="BM52" s="88"/>
      <c r="BN52" s="88"/>
      <c r="BO52" s="88"/>
      <c r="BP52" s="19">
        <v>4.3709286922558963E-3</v>
      </c>
      <c r="BQ52" s="88"/>
    </row>
    <row r="53" spans="8:69" ht="24" customHeight="1" x14ac:dyDescent="0.2">
      <c r="AK53" s="68"/>
      <c r="AL53" s="81">
        <v>5</v>
      </c>
      <c r="AM53" s="82">
        <v>4</v>
      </c>
      <c r="AN53" s="82">
        <v>0</v>
      </c>
      <c r="AO53" s="77">
        <v>4</v>
      </c>
      <c r="AP53" s="70" t="s">
        <v>3</v>
      </c>
      <c r="AQ53" s="68"/>
      <c r="AR53" s="68"/>
      <c r="AS53" s="68"/>
      <c r="AT53" s="68"/>
      <c r="AU53" s="68"/>
      <c r="AV53" s="68"/>
      <c r="AW53" s="68"/>
      <c r="AX53" s="68"/>
      <c r="AY53" s="68"/>
      <c r="AZ53" s="68"/>
      <c r="BA53" s="68"/>
      <c r="BB53" s="68">
        <v>26.5</v>
      </c>
      <c r="BC53" s="68"/>
      <c r="BD53" s="68"/>
      <c r="BE53" s="70" t="s">
        <v>3</v>
      </c>
      <c r="BF53" s="87"/>
      <c r="BG53" s="88"/>
      <c r="BH53" s="88"/>
      <c r="BI53" s="88"/>
      <c r="BJ53" s="88"/>
      <c r="BK53" s="88"/>
      <c r="BL53" s="88"/>
      <c r="BM53" s="88"/>
      <c r="BN53" s="88"/>
      <c r="BO53" s="88"/>
      <c r="BP53" s="19">
        <v>0.14474527912326995</v>
      </c>
      <c r="BQ53" s="88"/>
    </row>
    <row r="54" spans="8:69" ht="24" customHeight="1" x14ac:dyDescent="0.2">
      <c r="H54" t="s">
        <v>93</v>
      </c>
      <c r="I54" s="44">
        <v>0</v>
      </c>
      <c r="J54" s="45">
        <v>1</v>
      </c>
      <c r="K54" s="45">
        <v>1</v>
      </c>
      <c r="L54" s="45">
        <v>1</v>
      </c>
      <c r="M54" s="45">
        <v>1</v>
      </c>
      <c r="N54" s="45">
        <v>1</v>
      </c>
      <c r="O54" s="45">
        <v>2</v>
      </c>
      <c r="P54" s="46">
        <v>1</v>
      </c>
      <c r="Q54" s="70" t="s">
        <v>3</v>
      </c>
      <c r="R54" s="1" t="s">
        <v>72</v>
      </c>
      <c r="AB54" s="38"/>
      <c r="AC54" s="38" cm="1">
        <f t="array" ref="AC54:AC57">MMULT(I54:P57,AC42:AC49)</f>
        <v>5</v>
      </c>
      <c r="AD54" s="38"/>
      <c r="AK54" s="68"/>
      <c r="AL54" s="81">
        <v>2</v>
      </c>
      <c r="AM54" s="82">
        <v>2</v>
      </c>
      <c r="AN54" s="82">
        <v>1</v>
      </c>
      <c r="AO54" s="77">
        <v>3</v>
      </c>
      <c r="AP54" s="70" t="s">
        <v>3</v>
      </c>
      <c r="AQ54" s="68"/>
      <c r="AR54" s="68"/>
      <c r="AS54" s="68"/>
      <c r="AT54" s="68"/>
      <c r="AU54" s="68"/>
      <c r="AV54" s="68"/>
      <c r="AW54" s="68"/>
      <c r="AX54" s="68"/>
      <c r="AY54" s="68"/>
      <c r="AZ54" s="68"/>
      <c r="BA54" s="68"/>
      <c r="BB54" s="68">
        <v>16.5</v>
      </c>
      <c r="BC54" s="68"/>
      <c r="BD54" s="68"/>
      <c r="BE54" s="70" t="s">
        <v>3</v>
      </c>
      <c r="BF54" s="87"/>
      <c r="BG54" s="88"/>
      <c r="BH54" s="88"/>
      <c r="BI54" s="88"/>
      <c r="BJ54" s="88"/>
      <c r="BK54" s="88"/>
      <c r="BL54" s="88"/>
      <c r="BM54" s="88"/>
      <c r="BN54" s="88"/>
      <c r="BO54" s="88"/>
      <c r="BP54" s="19">
        <v>6.571425505647721E-6</v>
      </c>
      <c r="BQ54" s="88"/>
    </row>
    <row r="55" spans="8:69" ht="24" customHeight="1" x14ac:dyDescent="0.2">
      <c r="I55" s="48">
        <v>1</v>
      </c>
      <c r="J55" s="49">
        <v>0</v>
      </c>
      <c r="K55" s="49">
        <v>0</v>
      </c>
      <c r="L55" s="49">
        <v>0</v>
      </c>
      <c r="M55" s="49">
        <v>0</v>
      </c>
      <c r="N55" s="49">
        <v>0</v>
      </c>
      <c r="O55" s="49">
        <v>0</v>
      </c>
      <c r="P55" s="50">
        <v>-1</v>
      </c>
      <c r="Q55" s="70" t="s">
        <v>3</v>
      </c>
      <c r="AB55" s="39"/>
      <c r="AC55" s="39">
        <v>1</v>
      </c>
      <c r="AD55" s="39"/>
      <c r="AK55" s="68"/>
      <c r="AL55" s="81">
        <v>4</v>
      </c>
      <c r="AM55" s="82">
        <v>4</v>
      </c>
      <c r="AN55" s="82">
        <v>0</v>
      </c>
      <c r="AO55" s="77">
        <v>5</v>
      </c>
      <c r="AP55" s="70" t="s">
        <v>3</v>
      </c>
      <c r="AQ55" s="68"/>
      <c r="AR55" s="68"/>
      <c r="AS55" s="68"/>
      <c r="AT55" s="68"/>
      <c r="AU55" s="68"/>
      <c r="AV55" s="68"/>
      <c r="AW55" s="68"/>
      <c r="AX55" s="68"/>
      <c r="AY55" s="68"/>
      <c r="AZ55" s="68"/>
      <c r="BA55" s="68"/>
      <c r="BB55" s="68">
        <v>27</v>
      </c>
      <c r="BC55" s="68"/>
      <c r="BD55" s="68"/>
      <c r="BE55" s="70" t="s">
        <v>3</v>
      </c>
      <c r="BF55" s="87"/>
      <c r="BG55" s="88"/>
      <c r="BH55" s="88"/>
      <c r="BI55" s="88"/>
      <c r="BJ55" s="88"/>
      <c r="BK55" s="88"/>
      <c r="BL55" s="88"/>
      <c r="BM55" s="88"/>
      <c r="BN55" s="88"/>
      <c r="BO55" s="88"/>
      <c r="BP55" s="19">
        <v>0.23864462052396238</v>
      </c>
      <c r="BQ55" s="88"/>
    </row>
    <row r="56" spans="8:69" ht="24" customHeight="1" x14ac:dyDescent="0.2">
      <c r="I56" s="48">
        <v>1</v>
      </c>
      <c r="J56" s="49">
        <v>1</v>
      </c>
      <c r="K56" s="49">
        <v>0</v>
      </c>
      <c r="L56" s="49">
        <v>1</v>
      </c>
      <c r="M56" s="49">
        <v>1</v>
      </c>
      <c r="N56" s="49">
        <v>0</v>
      </c>
      <c r="O56" s="49">
        <v>0</v>
      </c>
      <c r="P56" s="50">
        <v>-1</v>
      </c>
      <c r="Q56" s="70" t="s">
        <v>3</v>
      </c>
      <c r="AB56" s="39"/>
      <c r="AC56" s="39">
        <v>3</v>
      </c>
      <c r="AD56" s="39"/>
      <c r="AK56" s="68"/>
      <c r="AL56" s="81">
        <v>4</v>
      </c>
      <c r="AM56" s="82">
        <v>2</v>
      </c>
      <c r="AN56" s="82">
        <v>0</v>
      </c>
      <c r="AO56" s="77">
        <v>5</v>
      </c>
      <c r="AP56" s="70" t="s">
        <v>3</v>
      </c>
      <c r="AQ56" s="68"/>
      <c r="AR56" s="68"/>
      <c r="AS56" s="68"/>
      <c r="AT56" s="68"/>
      <c r="AU56" s="68"/>
      <c r="AV56" s="68"/>
      <c r="AW56" s="68"/>
      <c r="AX56" s="68"/>
      <c r="AY56" s="68"/>
      <c r="AZ56" s="68"/>
      <c r="BA56" s="68"/>
      <c r="BB56" s="68">
        <v>26</v>
      </c>
      <c r="BC56" s="68"/>
      <c r="BD56" s="68"/>
      <c r="BE56" s="70" t="s">
        <v>3</v>
      </c>
      <c r="BF56" s="87"/>
      <c r="BG56" s="88"/>
      <c r="BH56" s="88"/>
      <c r="BI56" s="88"/>
      <c r="BJ56" s="88"/>
      <c r="BK56" s="88"/>
      <c r="BL56" s="88"/>
      <c r="BM56" s="88"/>
      <c r="BN56" s="88"/>
      <c r="BO56" s="88"/>
      <c r="BP56" s="19">
        <v>8.7792449636926187E-2</v>
      </c>
      <c r="BQ56" s="88"/>
    </row>
    <row r="57" spans="8:69" ht="24" customHeight="1" x14ac:dyDescent="0.2">
      <c r="I57" s="51">
        <v>0</v>
      </c>
      <c r="J57" s="52">
        <v>1</v>
      </c>
      <c r="K57" s="52">
        <v>1</v>
      </c>
      <c r="L57" s="52">
        <v>0</v>
      </c>
      <c r="M57" s="52">
        <v>1</v>
      </c>
      <c r="N57" s="52">
        <v>2</v>
      </c>
      <c r="O57" s="52">
        <v>2</v>
      </c>
      <c r="P57" s="53">
        <v>1</v>
      </c>
      <c r="Q57" s="70" t="s">
        <v>3</v>
      </c>
      <c r="AB57" s="40"/>
      <c r="AC57" s="40">
        <v>6</v>
      </c>
      <c r="AD57" s="40"/>
      <c r="AK57" s="68"/>
      <c r="AL57" s="81">
        <v>5</v>
      </c>
      <c r="AM57" s="82">
        <v>2</v>
      </c>
      <c r="AN57" s="82">
        <v>0</v>
      </c>
      <c r="AO57" s="77">
        <v>4</v>
      </c>
      <c r="AP57" s="70" t="s">
        <v>3</v>
      </c>
      <c r="AQ57" s="68"/>
      <c r="AR57" s="68"/>
      <c r="AS57" s="68"/>
      <c r="AT57" s="68"/>
      <c r="AU57" s="68"/>
      <c r="AV57" s="68"/>
      <c r="AW57" s="68"/>
      <c r="AX57" s="68"/>
      <c r="AY57" s="68"/>
      <c r="AZ57" s="68"/>
      <c r="BA57" s="68"/>
      <c r="BB57" s="68">
        <v>25.5</v>
      </c>
      <c r="BC57" s="68"/>
      <c r="BD57" s="68"/>
      <c r="BE57" s="70" t="s">
        <v>3</v>
      </c>
      <c r="BF57" s="87"/>
      <c r="BG57" s="88"/>
      <c r="BH57" s="88"/>
      <c r="BI57" s="88"/>
      <c r="BJ57" s="88"/>
      <c r="BK57" s="88"/>
      <c r="BL57" s="88"/>
      <c r="BM57" s="88"/>
      <c r="BN57" s="88"/>
      <c r="BO57" s="88"/>
      <c r="BP57" s="19">
        <v>5.3248812396072986E-2</v>
      </c>
      <c r="BQ57" s="88"/>
    </row>
    <row r="58" spans="8:69" ht="24" customHeight="1" x14ac:dyDescent="0.2">
      <c r="AK58" s="68"/>
      <c r="AL58" s="81"/>
      <c r="AM58" s="82"/>
      <c r="AN58" s="82"/>
      <c r="AO58" s="77"/>
      <c r="AP58" s="70" t="s">
        <v>3</v>
      </c>
      <c r="AQ58" s="68"/>
      <c r="AR58" s="68"/>
      <c r="AS58" s="68"/>
      <c r="AT58" s="68"/>
      <c r="AU58" s="68"/>
      <c r="AV58" s="68"/>
      <c r="AW58" s="68"/>
      <c r="AX58" s="68"/>
      <c r="AY58" s="68"/>
      <c r="AZ58" s="68"/>
      <c r="BA58" s="68"/>
      <c r="BB58" s="68"/>
      <c r="BC58" s="68"/>
      <c r="BD58" s="68"/>
      <c r="BE58" s="70" t="s">
        <v>3</v>
      </c>
      <c r="BF58" s="89"/>
      <c r="BG58" s="90"/>
      <c r="BH58" s="90"/>
      <c r="BI58" s="90"/>
      <c r="BJ58" s="90"/>
      <c r="BK58" s="90"/>
      <c r="BL58" s="90"/>
      <c r="BM58" s="90"/>
      <c r="BN58" s="90"/>
      <c r="BO58" s="90"/>
      <c r="BP58" s="20"/>
      <c r="BQ58" s="90"/>
    </row>
    <row r="59" spans="8:69" ht="24" customHeight="1" x14ac:dyDescent="0.2">
      <c r="H59" t="s">
        <v>94</v>
      </c>
      <c r="I59" s="44">
        <v>1</v>
      </c>
      <c r="J59" s="45">
        <v>0</v>
      </c>
      <c r="K59" s="45">
        <v>0</v>
      </c>
      <c r="L59" s="45">
        <v>1</v>
      </c>
      <c r="M59" s="45">
        <v>1</v>
      </c>
      <c r="N59" s="45">
        <v>1</v>
      </c>
      <c r="O59" s="45">
        <v>2</v>
      </c>
      <c r="P59" s="46">
        <v>1</v>
      </c>
      <c r="Q59" s="70" t="s">
        <v>3</v>
      </c>
      <c r="R59" s="1" t="s">
        <v>75</v>
      </c>
      <c r="S59" s="38" cm="1">
        <f t="array" ref="S59:AB66">MMULT(I59:P66,S42:AB49)</f>
        <v>5</v>
      </c>
      <c r="T59" s="38">
        <v>2</v>
      </c>
      <c r="U59" s="38">
        <v>4</v>
      </c>
      <c r="V59" s="38">
        <v>4</v>
      </c>
      <c r="W59" s="38">
        <v>3</v>
      </c>
      <c r="X59" s="38">
        <v>4</v>
      </c>
      <c r="Y59" s="38">
        <v>5</v>
      </c>
      <c r="Z59" s="38">
        <v>2</v>
      </c>
      <c r="AA59" s="38">
        <v>4</v>
      </c>
      <c r="AB59" s="38">
        <v>4</v>
      </c>
      <c r="AC59" s="38" cm="1">
        <f t="array" ref="AC59:AC66">MMULT(I59:P66,AC42:AC49)</f>
        <v>5</v>
      </c>
      <c r="AD59" s="38"/>
      <c r="AK59" s="68"/>
      <c r="AL59" s="70"/>
      <c r="AM59" s="70"/>
      <c r="AN59" s="70"/>
      <c r="AO59" s="70"/>
      <c r="AP59" s="70"/>
      <c r="AQ59" s="68"/>
      <c r="AR59" s="68"/>
      <c r="AS59" s="68"/>
      <c r="AT59" s="68"/>
      <c r="AU59" s="68"/>
      <c r="AV59" s="68"/>
      <c r="AW59" s="68"/>
      <c r="AX59" s="68"/>
      <c r="AY59" s="68"/>
      <c r="AZ59" s="68"/>
      <c r="BA59" s="68"/>
      <c r="BB59" s="68"/>
      <c r="BC59" s="68"/>
      <c r="BD59" s="68"/>
      <c r="BE59" s="68"/>
      <c r="BF59" s="70"/>
      <c r="BG59" s="70"/>
      <c r="BH59" s="70"/>
      <c r="BI59" s="70"/>
      <c r="BJ59" s="70"/>
      <c r="BK59" s="70"/>
      <c r="BL59" s="70"/>
      <c r="BM59" s="70"/>
      <c r="BN59" s="70"/>
      <c r="BO59" s="70"/>
      <c r="BP59" s="70"/>
      <c r="BQ59" s="70"/>
    </row>
    <row r="60" spans="8:69" ht="24" customHeight="1" x14ac:dyDescent="0.2">
      <c r="I60" s="48">
        <v>1</v>
      </c>
      <c r="J60" s="49">
        <v>0</v>
      </c>
      <c r="K60" s="49">
        <v>1</v>
      </c>
      <c r="L60" s="49">
        <v>0</v>
      </c>
      <c r="M60" s="49">
        <v>1</v>
      </c>
      <c r="N60" s="49">
        <v>0</v>
      </c>
      <c r="O60" s="49">
        <v>0</v>
      </c>
      <c r="P60" s="50">
        <v>3</v>
      </c>
      <c r="Q60" s="70" t="s">
        <v>3</v>
      </c>
      <c r="S60" s="39">
        <v>4</v>
      </c>
      <c r="T60" s="39">
        <v>2</v>
      </c>
      <c r="U60" s="39">
        <v>4</v>
      </c>
      <c r="V60" s="39">
        <v>2</v>
      </c>
      <c r="W60" s="39">
        <v>1</v>
      </c>
      <c r="X60" s="39">
        <v>2</v>
      </c>
      <c r="Y60" s="39">
        <v>4</v>
      </c>
      <c r="Z60" s="39">
        <v>2</v>
      </c>
      <c r="AA60" s="39">
        <v>4</v>
      </c>
      <c r="AB60" s="39">
        <v>2</v>
      </c>
      <c r="AC60" s="39">
        <v>2</v>
      </c>
      <c r="AD60" s="39"/>
      <c r="AK60" s="68"/>
      <c r="AL60" s="70"/>
      <c r="AM60" s="70"/>
      <c r="AN60" s="70"/>
      <c r="AO60" s="70"/>
      <c r="AP60" s="70"/>
      <c r="AR60" s="68"/>
      <c r="AS60" s="68"/>
      <c r="AT60" s="68"/>
      <c r="AU60" s="68"/>
      <c r="AV60" s="68"/>
      <c r="AW60" s="68"/>
      <c r="AX60" s="68"/>
      <c r="AY60" s="68"/>
      <c r="AZ60" s="68"/>
      <c r="BA60" s="68"/>
      <c r="BB60" s="68"/>
      <c r="BC60" s="68"/>
      <c r="BD60" s="68"/>
      <c r="BE60" s="68"/>
      <c r="BF60" s="70" t="s">
        <v>0</v>
      </c>
      <c r="BG60" s="70" t="s">
        <v>0</v>
      </c>
      <c r="BH60" s="70" t="s">
        <v>0</v>
      </c>
      <c r="BI60" s="70" t="s">
        <v>0</v>
      </c>
      <c r="BJ60" s="70" t="s">
        <v>0</v>
      </c>
      <c r="BK60" s="70" t="s">
        <v>0</v>
      </c>
      <c r="BL60" s="70" t="s">
        <v>0</v>
      </c>
      <c r="BM60" s="70" t="s">
        <v>0</v>
      </c>
      <c r="BN60" s="70" t="s">
        <v>0</v>
      </c>
      <c r="BO60" s="70" t="s">
        <v>0</v>
      </c>
      <c r="BP60" s="70" t="s">
        <v>0</v>
      </c>
      <c r="BQ60" s="70" t="s">
        <v>0</v>
      </c>
    </row>
    <row r="61" spans="8:69" ht="24" customHeight="1" x14ac:dyDescent="0.2">
      <c r="I61" s="48">
        <v>0</v>
      </c>
      <c r="J61" s="49">
        <v>1</v>
      </c>
      <c r="K61" s="49">
        <v>0</v>
      </c>
      <c r="L61" s="49">
        <v>1</v>
      </c>
      <c r="M61" s="49">
        <v>0</v>
      </c>
      <c r="N61" s="49">
        <v>0</v>
      </c>
      <c r="O61" s="49">
        <v>-1</v>
      </c>
      <c r="P61" s="50">
        <v>0</v>
      </c>
      <c r="Q61" s="70" t="s">
        <v>3</v>
      </c>
      <c r="S61" s="39">
        <v>0</v>
      </c>
      <c r="T61" s="39">
        <v>1</v>
      </c>
      <c r="U61" s="39">
        <v>0</v>
      </c>
      <c r="V61" s="39">
        <v>0</v>
      </c>
      <c r="W61" s="39">
        <v>-1</v>
      </c>
      <c r="X61" s="39">
        <v>0</v>
      </c>
      <c r="Y61" s="39">
        <v>0</v>
      </c>
      <c r="Z61" s="39">
        <v>1</v>
      </c>
      <c r="AA61" s="39">
        <v>0</v>
      </c>
      <c r="AB61" s="39">
        <v>0</v>
      </c>
      <c r="AC61" s="39">
        <v>0</v>
      </c>
      <c r="AD61" s="39"/>
      <c r="AK61" s="68"/>
      <c r="AL61" s="70"/>
      <c r="AM61" s="70"/>
      <c r="AN61" s="70"/>
      <c r="AO61" s="70"/>
      <c r="AP61" s="70"/>
      <c r="AQ61" s="70"/>
      <c r="AR61" s="70"/>
      <c r="AS61" s="70"/>
      <c r="AT61" s="70"/>
      <c r="AU61" s="70"/>
      <c r="AV61" s="70"/>
      <c r="AW61" s="70"/>
      <c r="AX61" s="70"/>
      <c r="AY61" s="70"/>
      <c r="AZ61" s="70"/>
      <c r="BA61" s="70"/>
      <c r="BB61" s="70"/>
      <c r="BC61" s="70"/>
      <c r="BD61" s="70"/>
      <c r="BE61" s="70"/>
      <c r="BF61" s="70"/>
      <c r="BG61" s="70"/>
      <c r="BH61" s="70"/>
      <c r="BI61" s="70"/>
      <c r="BJ61" s="70"/>
      <c r="BK61" s="70"/>
      <c r="BL61" s="70"/>
      <c r="BM61" s="70"/>
      <c r="BN61" s="70"/>
      <c r="BO61" s="70"/>
      <c r="BP61" s="70"/>
      <c r="BQ61" s="70"/>
    </row>
    <row r="62" spans="8:69" ht="24" customHeight="1" x14ac:dyDescent="0.2">
      <c r="I62" s="51">
        <v>0</v>
      </c>
      <c r="J62" s="52">
        <v>1</v>
      </c>
      <c r="K62" s="52">
        <v>1</v>
      </c>
      <c r="L62" s="52">
        <v>1</v>
      </c>
      <c r="M62" s="52">
        <v>1</v>
      </c>
      <c r="N62" s="52">
        <v>0</v>
      </c>
      <c r="O62" s="52">
        <v>2</v>
      </c>
      <c r="P62" s="53">
        <v>1</v>
      </c>
      <c r="Q62" s="70" t="s">
        <v>3</v>
      </c>
      <c r="S62" s="40">
        <v>4</v>
      </c>
      <c r="T62" s="40">
        <v>3</v>
      </c>
      <c r="U62" s="40">
        <v>5</v>
      </c>
      <c r="V62" s="40">
        <v>5</v>
      </c>
      <c r="W62" s="40">
        <v>3</v>
      </c>
      <c r="X62" s="40">
        <v>4</v>
      </c>
      <c r="Y62" s="40">
        <v>4</v>
      </c>
      <c r="Z62" s="40">
        <v>3</v>
      </c>
      <c r="AA62" s="40">
        <v>5</v>
      </c>
      <c r="AB62" s="40">
        <v>5</v>
      </c>
      <c r="AC62" s="40">
        <v>4</v>
      </c>
      <c r="AD62" s="40"/>
      <c r="AK62" s="68"/>
      <c r="AL62" s="70"/>
      <c r="AM62" s="70"/>
      <c r="AN62" s="70"/>
      <c r="AO62" s="70"/>
      <c r="AP62" s="70"/>
      <c r="AQ62" s="70" t="s">
        <v>77</v>
      </c>
      <c r="AR62" s="70"/>
      <c r="AS62" s="70"/>
      <c r="AT62" s="70"/>
      <c r="AU62" s="70"/>
      <c r="AV62" s="70"/>
      <c r="AW62" s="70"/>
      <c r="AX62" s="70"/>
      <c r="AY62" s="70"/>
      <c r="AZ62" s="70"/>
      <c r="BA62" s="70"/>
      <c r="BB62" s="70"/>
      <c r="BC62" s="70"/>
      <c r="BD62" s="70"/>
      <c r="BE62" s="70"/>
      <c r="BF62" s="70"/>
      <c r="BG62" s="70"/>
      <c r="BH62" s="70"/>
      <c r="BI62" s="70"/>
      <c r="BJ62" s="70"/>
      <c r="BK62" s="70"/>
      <c r="BL62" s="70"/>
      <c r="BM62" s="70"/>
      <c r="BN62" s="70"/>
      <c r="BO62" s="70"/>
      <c r="BP62" s="70"/>
      <c r="BQ62" s="70"/>
    </row>
    <row r="63" spans="8:69" ht="24" customHeight="1" x14ac:dyDescent="0.2">
      <c r="H63" t="s">
        <v>95</v>
      </c>
      <c r="I63" s="44">
        <v>1</v>
      </c>
      <c r="J63" s="45">
        <v>0</v>
      </c>
      <c r="K63" s="45">
        <v>0</v>
      </c>
      <c r="L63" s="45">
        <v>1</v>
      </c>
      <c r="M63" s="45">
        <v>1</v>
      </c>
      <c r="N63" s="45">
        <v>1</v>
      </c>
      <c r="O63" s="45">
        <v>-1</v>
      </c>
      <c r="P63" s="46">
        <v>1</v>
      </c>
      <c r="Q63" s="70" t="s">
        <v>3</v>
      </c>
      <c r="R63" s="1" t="s">
        <v>77</v>
      </c>
      <c r="S63" s="38">
        <v>2</v>
      </c>
      <c r="T63" s="38">
        <v>2</v>
      </c>
      <c r="U63" s="38">
        <v>1</v>
      </c>
      <c r="V63" s="38">
        <v>1</v>
      </c>
      <c r="W63" s="38">
        <v>0</v>
      </c>
      <c r="X63" s="38">
        <v>1</v>
      </c>
      <c r="Y63" s="38">
        <v>2</v>
      </c>
      <c r="Z63" s="38">
        <v>2</v>
      </c>
      <c r="AA63" s="38">
        <v>1</v>
      </c>
      <c r="AB63" s="38">
        <v>1</v>
      </c>
      <c r="AC63" s="38">
        <v>2</v>
      </c>
      <c r="AD63" s="38"/>
      <c r="AK63" s="68"/>
      <c r="AL63" s="70"/>
      <c r="AM63" s="70"/>
      <c r="AN63" s="70"/>
      <c r="AO63" s="70"/>
      <c r="AP63" s="70"/>
      <c r="AQ63" s="70"/>
      <c r="AR63" s="72" cm="1">
        <f t="array" ref="AR63:BB66">S63:AC66</f>
        <v>2</v>
      </c>
      <c r="AS63" s="73">
        <v>2</v>
      </c>
      <c r="AT63" s="73">
        <v>1</v>
      </c>
      <c r="AU63" s="73">
        <v>1</v>
      </c>
      <c r="AV63" s="73">
        <v>0</v>
      </c>
      <c r="AW63" s="73">
        <v>1</v>
      </c>
      <c r="AX63" s="73">
        <v>2</v>
      </c>
      <c r="AY63" s="73">
        <v>2</v>
      </c>
      <c r="AZ63" s="73">
        <v>1</v>
      </c>
      <c r="BA63" s="73">
        <v>1</v>
      </c>
      <c r="BB63" s="73">
        <v>2</v>
      </c>
      <c r="BC63" s="73"/>
      <c r="BD63" s="70"/>
      <c r="BE63" s="70" t="s">
        <v>3</v>
      </c>
      <c r="BF63" s="72"/>
      <c r="BG63" s="73"/>
      <c r="BH63" s="73"/>
      <c r="BI63" s="73"/>
      <c r="BJ63" s="73"/>
      <c r="BK63" s="73"/>
      <c r="BL63" s="73"/>
      <c r="BM63" s="73"/>
      <c r="BN63" s="73"/>
      <c r="BO63" s="73"/>
      <c r="BP63" s="73" cm="1">
        <f t="array" ref="BP63:BP66">MMULT(_xlfn.ANCHORARRAY(AR63),_xlfn.ANCHORARRAY(BP47))</f>
        <v>1.3427500960012813</v>
      </c>
      <c r="BQ63" s="73"/>
    </row>
    <row r="64" spans="8:69" ht="24" customHeight="1" x14ac:dyDescent="0.2">
      <c r="I64" s="48">
        <v>1</v>
      </c>
      <c r="J64" s="49">
        <v>0</v>
      </c>
      <c r="K64" s="49">
        <v>1</v>
      </c>
      <c r="L64" s="49">
        <v>0</v>
      </c>
      <c r="M64" s="49">
        <v>-1</v>
      </c>
      <c r="N64" s="49">
        <v>0</v>
      </c>
      <c r="O64" s="49">
        <v>0</v>
      </c>
      <c r="P64" s="50">
        <v>1</v>
      </c>
      <c r="Q64" s="70" t="s">
        <v>3</v>
      </c>
      <c r="S64" s="39">
        <v>2</v>
      </c>
      <c r="T64" s="39">
        <v>0</v>
      </c>
      <c r="U64" s="39">
        <v>2</v>
      </c>
      <c r="V64" s="39">
        <v>0</v>
      </c>
      <c r="W64" s="39">
        <v>1</v>
      </c>
      <c r="X64" s="39">
        <v>0</v>
      </c>
      <c r="Y64" s="39">
        <v>2</v>
      </c>
      <c r="Z64" s="39">
        <v>0</v>
      </c>
      <c r="AA64" s="39">
        <v>2</v>
      </c>
      <c r="AB64" s="39">
        <v>0</v>
      </c>
      <c r="AC64" s="39">
        <v>0</v>
      </c>
      <c r="AD64" s="39"/>
      <c r="AK64" s="68"/>
      <c r="AL64" s="70"/>
      <c r="AM64" s="70"/>
      <c r="AN64" s="70"/>
      <c r="AO64" s="70"/>
      <c r="AP64" s="70"/>
      <c r="AQ64" s="70"/>
      <c r="AR64" s="74">
        <v>2</v>
      </c>
      <c r="AS64" s="75">
        <v>0</v>
      </c>
      <c r="AT64" s="75">
        <v>2</v>
      </c>
      <c r="AU64" s="75">
        <v>0</v>
      </c>
      <c r="AV64" s="75">
        <v>1</v>
      </c>
      <c r="AW64" s="75">
        <v>0</v>
      </c>
      <c r="AX64" s="75">
        <v>2</v>
      </c>
      <c r="AY64" s="75">
        <v>0</v>
      </c>
      <c r="AZ64" s="75">
        <v>2</v>
      </c>
      <c r="BA64" s="75">
        <v>0</v>
      </c>
      <c r="BB64" s="75">
        <v>0</v>
      </c>
      <c r="BC64" s="75"/>
      <c r="BD64" s="70"/>
      <c r="BE64" s="70" t="s">
        <v>3</v>
      </c>
      <c r="BF64" s="74"/>
      <c r="BG64" s="75"/>
      <c r="BH64" s="75"/>
      <c r="BI64" s="75"/>
      <c r="BJ64" s="75"/>
      <c r="BK64" s="75"/>
      <c r="BL64" s="75"/>
      <c r="BM64" s="75"/>
      <c r="BN64" s="75"/>
      <c r="BO64" s="75"/>
      <c r="BP64" s="75">
        <v>1.5335620160812722</v>
      </c>
      <c r="BQ64" s="75"/>
    </row>
    <row r="65" spans="9:69" ht="24" customHeight="1" x14ac:dyDescent="0.2">
      <c r="I65" s="48">
        <v>1</v>
      </c>
      <c r="J65" s="49">
        <v>1</v>
      </c>
      <c r="K65" s="49">
        <v>0</v>
      </c>
      <c r="L65" s="49">
        <v>1</v>
      </c>
      <c r="M65" s="49">
        <v>0</v>
      </c>
      <c r="N65" s="49">
        <v>1</v>
      </c>
      <c r="O65" s="49">
        <v>-1</v>
      </c>
      <c r="P65" s="50">
        <v>3</v>
      </c>
      <c r="Q65" s="70" t="s">
        <v>3</v>
      </c>
      <c r="S65" s="39">
        <v>4</v>
      </c>
      <c r="T65" s="39">
        <v>2</v>
      </c>
      <c r="U65" s="39">
        <v>3</v>
      </c>
      <c r="V65" s="39">
        <v>0</v>
      </c>
      <c r="W65" s="39">
        <v>0</v>
      </c>
      <c r="X65" s="39">
        <v>1</v>
      </c>
      <c r="Y65" s="39">
        <v>4</v>
      </c>
      <c r="Z65" s="39">
        <v>2</v>
      </c>
      <c r="AA65" s="39">
        <v>3</v>
      </c>
      <c r="AB65" s="39">
        <v>0</v>
      </c>
      <c r="AC65" s="39">
        <v>2</v>
      </c>
      <c r="AD65" s="39"/>
      <c r="AK65" s="68"/>
      <c r="AL65" s="70"/>
      <c r="AM65" s="70"/>
      <c r="AN65" s="70"/>
      <c r="AO65" s="70"/>
      <c r="AP65" s="70"/>
      <c r="AQ65" s="70"/>
      <c r="AR65" s="74">
        <v>4</v>
      </c>
      <c r="AS65" s="75">
        <v>2</v>
      </c>
      <c r="AT65" s="75">
        <v>3</v>
      </c>
      <c r="AU65" s="75">
        <v>0</v>
      </c>
      <c r="AV65" s="75">
        <v>0</v>
      </c>
      <c r="AW65" s="75">
        <v>1</v>
      </c>
      <c r="AX65" s="75">
        <v>4</v>
      </c>
      <c r="AY65" s="75">
        <v>2</v>
      </c>
      <c r="AZ65" s="75">
        <v>3</v>
      </c>
      <c r="BA65" s="75">
        <v>0</v>
      </c>
      <c r="BB65" s="75">
        <v>2</v>
      </c>
      <c r="BC65" s="75"/>
      <c r="BD65" s="70"/>
      <c r="BE65" s="70" t="s">
        <v>3</v>
      </c>
      <c r="BF65" s="74"/>
      <c r="BG65" s="75"/>
      <c r="BH65" s="75"/>
      <c r="BI65" s="75"/>
      <c r="BJ65" s="75"/>
      <c r="BK65" s="75"/>
      <c r="BL65" s="75"/>
      <c r="BM65" s="75"/>
      <c r="BN65" s="75"/>
      <c r="BO65" s="75"/>
      <c r="BP65" s="75">
        <v>2.7007247953163587</v>
      </c>
      <c r="BQ65" s="75"/>
    </row>
    <row r="66" spans="9:69" ht="24" customHeight="1" x14ac:dyDescent="0.2">
      <c r="I66" s="51">
        <v>0</v>
      </c>
      <c r="J66" s="52">
        <v>1</v>
      </c>
      <c r="K66" s="52">
        <v>0</v>
      </c>
      <c r="L66" s="52">
        <v>2</v>
      </c>
      <c r="M66" s="52">
        <v>1</v>
      </c>
      <c r="N66" s="52">
        <v>0</v>
      </c>
      <c r="O66" s="52">
        <v>2</v>
      </c>
      <c r="P66" s="53">
        <v>1</v>
      </c>
      <c r="Q66" s="70" t="s">
        <v>3</v>
      </c>
      <c r="S66" s="40">
        <v>5</v>
      </c>
      <c r="T66" s="40">
        <v>2</v>
      </c>
      <c r="U66" s="40">
        <v>5</v>
      </c>
      <c r="V66" s="40">
        <v>5</v>
      </c>
      <c r="W66" s="40">
        <v>2</v>
      </c>
      <c r="X66" s="40">
        <v>4</v>
      </c>
      <c r="Y66" s="40">
        <v>5</v>
      </c>
      <c r="Z66" s="40">
        <v>2</v>
      </c>
      <c r="AA66" s="40">
        <v>5</v>
      </c>
      <c r="AB66" s="40">
        <v>5</v>
      </c>
      <c r="AC66" s="40">
        <v>4</v>
      </c>
      <c r="AD66" s="40"/>
      <c r="AK66" s="68"/>
      <c r="AL66" s="70"/>
      <c r="AM66" s="70"/>
      <c r="AN66" s="70"/>
      <c r="AO66" s="70"/>
      <c r="AP66" s="70"/>
      <c r="AQ66" s="70"/>
      <c r="AR66" s="76">
        <v>5</v>
      </c>
      <c r="AS66" s="77">
        <v>2</v>
      </c>
      <c r="AT66" s="77">
        <v>5</v>
      </c>
      <c r="AU66" s="77">
        <v>5</v>
      </c>
      <c r="AV66" s="77">
        <v>2</v>
      </c>
      <c r="AW66" s="77">
        <v>4</v>
      </c>
      <c r="AX66" s="77">
        <v>5</v>
      </c>
      <c r="AY66" s="77">
        <v>2</v>
      </c>
      <c r="AZ66" s="77">
        <v>5</v>
      </c>
      <c r="BA66" s="77">
        <v>5</v>
      </c>
      <c r="BB66" s="77">
        <v>4</v>
      </c>
      <c r="BC66" s="77"/>
      <c r="BD66" s="70"/>
      <c r="BE66" s="70" t="s">
        <v>3</v>
      </c>
      <c r="BF66" s="76"/>
      <c r="BG66" s="77"/>
      <c r="BH66" s="77"/>
      <c r="BI66" s="77"/>
      <c r="BJ66" s="77"/>
      <c r="BK66" s="77"/>
      <c r="BL66" s="77"/>
      <c r="BM66" s="77"/>
      <c r="BN66" s="77"/>
      <c r="BO66" s="77"/>
      <c r="BP66" s="77">
        <v>4.9423335778816098</v>
      </c>
      <c r="BQ66" s="77"/>
    </row>
    <row r="67" spans="9:69" ht="24" customHeight="1" x14ac:dyDescent="0.2"/>
    <row r="68" spans="9:69" ht="24" customHeight="1" x14ac:dyDescent="0.2"/>
    <row r="69" spans="9:69" ht="24" customHeight="1" x14ac:dyDescent="0.2"/>
    <row r="70" spans="9:69" ht="24" customHeight="1" x14ac:dyDescent="0.2"/>
    <row r="71" spans="9:69" ht="24" customHeight="1" x14ac:dyDescent="0.2"/>
    <row r="72" spans="9:69" ht="24" customHeight="1" x14ac:dyDescent="0.2"/>
    <row r="73" spans="9:69" ht="24" customHeight="1" x14ac:dyDescent="0.2"/>
    <row r="74" spans="9:69" ht="24" customHeight="1" x14ac:dyDescent="0.2"/>
    <row r="75" spans="9:69" ht="24" customHeight="1" x14ac:dyDescent="0.2"/>
    <row r="76" spans="9:69" ht="24" customHeight="1" x14ac:dyDescent="0.2">
      <c r="AK76" s="68"/>
      <c r="AL76" s="68"/>
      <c r="AM76" s="68"/>
      <c r="AN76" s="68"/>
      <c r="AO76" s="68"/>
      <c r="AP76" s="68"/>
      <c r="AQ76" s="68"/>
      <c r="AR76" s="70">
        <v>1</v>
      </c>
      <c r="AS76" s="70">
        <v>2</v>
      </c>
      <c r="AT76" s="70">
        <v>3</v>
      </c>
      <c r="AU76" s="70">
        <v>4</v>
      </c>
      <c r="AV76" s="70">
        <v>5</v>
      </c>
      <c r="AW76" s="70">
        <v>6</v>
      </c>
      <c r="AX76" s="70">
        <v>7</v>
      </c>
      <c r="AY76" s="70">
        <v>8</v>
      </c>
      <c r="AZ76" s="70">
        <v>9</v>
      </c>
      <c r="BA76" s="70">
        <v>10</v>
      </c>
      <c r="BB76" s="70">
        <v>11</v>
      </c>
      <c r="BC76" s="70">
        <v>12</v>
      </c>
      <c r="BD76" s="68"/>
      <c r="BE76" s="68"/>
      <c r="BF76" s="68"/>
      <c r="BG76" s="68"/>
      <c r="BH76" s="68"/>
      <c r="BI76" s="68"/>
      <c r="BJ76" s="68"/>
      <c r="BK76" s="68"/>
      <c r="BL76" s="68"/>
      <c r="BM76" s="68"/>
      <c r="BN76" s="68"/>
      <c r="BO76" s="68"/>
      <c r="BP76" s="68"/>
      <c r="BQ76" s="68"/>
    </row>
    <row r="77" spans="9:69" ht="24" customHeight="1" x14ac:dyDescent="0.2">
      <c r="S77" s="1">
        <v>1</v>
      </c>
      <c r="T77" s="1">
        <v>2</v>
      </c>
      <c r="U77" s="1">
        <v>3</v>
      </c>
      <c r="V77" s="1">
        <v>4</v>
      </c>
      <c r="W77" s="1">
        <v>5</v>
      </c>
      <c r="X77" s="1">
        <v>6</v>
      </c>
      <c r="Y77" s="1">
        <v>7</v>
      </c>
      <c r="Z77" s="1">
        <v>8</v>
      </c>
      <c r="AA77" s="1">
        <v>9</v>
      </c>
      <c r="AB77" s="1">
        <v>10</v>
      </c>
      <c r="AC77" s="1">
        <v>11</v>
      </c>
      <c r="AD77" s="1">
        <v>12</v>
      </c>
      <c r="AK77" s="68"/>
      <c r="AL77" s="68"/>
      <c r="AM77" s="68"/>
      <c r="AN77" s="68"/>
      <c r="AO77" s="68"/>
      <c r="AP77" s="68"/>
      <c r="AQ77" s="68"/>
      <c r="AR77" s="70"/>
      <c r="AS77" s="68"/>
      <c r="AT77" s="68"/>
      <c r="AU77" s="68"/>
      <c r="AV77" s="68"/>
      <c r="AW77" s="68"/>
      <c r="AX77" s="68"/>
      <c r="AY77" s="68"/>
      <c r="AZ77" s="68"/>
      <c r="BA77" s="68"/>
      <c r="BB77" s="68"/>
      <c r="BC77" s="68"/>
      <c r="BD77" s="68"/>
      <c r="BE77" s="68"/>
      <c r="BF77" s="68"/>
      <c r="BG77" s="68"/>
      <c r="BH77" s="68"/>
      <c r="BI77" s="68"/>
      <c r="BJ77" s="68"/>
      <c r="BK77" s="68"/>
      <c r="BL77" s="68"/>
      <c r="BM77" s="68"/>
      <c r="BN77" s="68"/>
      <c r="BO77" s="68"/>
      <c r="BP77" s="68"/>
      <c r="BQ77" s="68"/>
    </row>
    <row r="78" spans="9:69" ht="24" customHeight="1" x14ac:dyDescent="0.2">
      <c r="S78" s="1"/>
      <c r="AK78" s="68"/>
      <c r="AL78" s="68"/>
      <c r="AM78" s="68"/>
      <c r="AN78" s="68"/>
      <c r="AO78" s="68"/>
      <c r="AP78" s="68"/>
      <c r="AQ78" s="70"/>
      <c r="AR78" s="72"/>
      <c r="AS78" s="73"/>
      <c r="AT78" s="73"/>
      <c r="AU78" s="73"/>
      <c r="AV78" s="73"/>
      <c r="AW78" s="73"/>
      <c r="AX78" s="73"/>
      <c r="AY78" s="73"/>
      <c r="AZ78" s="73"/>
      <c r="BA78" s="73"/>
      <c r="BB78" s="73"/>
      <c r="BC78" s="73" cm="1">
        <f t="array" ref="BC78:BC81">_xlfn.ANCHORARRAY(AD91)</f>
        <v>2</v>
      </c>
      <c r="BD78" s="68"/>
      <c r="BE78" s="68"/>
      <c r="BF78" s="68"/>
      <c r="BG78" s="68"/>
      <c r="BH78" s="68"/>
      <c r="BI78" s="68"/>
      <c r="BJ78" s="68"/>
      <c r="BK78" s="68"/>
      <c r="BL78" s="68"/>
      <c r="BM78" s="68"/>
      <c r="BN78" s="68"/>
      <c r="BO78" s="68"/>
      <c r="BP78" s="68"/>
      <c r="BQ78" s="68"/>
    </row>
    <row r="79" spans="9:69" ht="24" customHeight="1" x14ac:dyDescent="0.2">
      <c r="S79" s="38">
        <v>1</v>
      </c>
      <c r="T79" s="38">
        <v>0</v>
      </c>
      <c r="U79" s="38">
        <v>0</v>
      </c>
      <c r="V79" s="38">
        <v>0</v>
      </c>
      <c r="W79" s="38">
        <v>0</v>
      </c>
      <c r="X79" s="38">
        <v>1</v>
      </c>
      <c r="Y79" s="38">
        <v>1</v>
      </c>
      <c r="Z79" s="38">
        <v>0</v>
      </c>
      <c r="AA79" s="38">
        <v>0</v>
      </c>
      <c r="AB79" s="38">
        <v>0</v>
      </c>
      <c r="AC79" s="38">
        <v>1</v>
      </c>
      <c r="AD79" s="38">
        <v>1</v>
      </c>
      <c r="AK79" s="68"/>
      <c r="AL79" s="68"/>
      <c r="AM79" s="68"/>
      <c r="AN79" s="68"/>
      <c r="AO79" s="68"/>
      <c r="AP79" s="68"/>
      <c r="AQ79" s="70"/>
      <c r="AR79" s="74"/>
      <c r="AS79" s="75"/>
      <c r="AT79" s="75"/>
      <c r="AU79" s="75"/>
      <c r="AV79" s="75"/>
      <c r="AW79" s="75"/>
      <c r="AX79" s="75"/>
      <c r="AY79" s="75"/>
      <c r="AZ79" s="75"/>
      <c r="BA79" s="75"/>
      <c r="BB79" s="75"/>
      <c r="BC79" s="75">
        <v>1</v>
      </c>
      <c r="BD79" s="68"/>
      <c r="BE79" s="68"/>
      <c r="BF79" s="68"/>
      <c r="BG79" s="68"/>
      <c r="BH79" s="68"/>
      <c r="BI79" s="68"/>
      <c r="BJ79" s="68"/>
      <c r="BK79" s="68"/>
      <c r="BL79" s="68"/>
      <c r="BM79" s="68"/>
      <c r="BN79" s="68"/>
      <c r="BO79" s="68"/>
      <c r="BP79" s="68"/>
      <c r="BQ79" s="68"/>
    </row>
    <row r="80" spans="9:69" ht="24" customHeight="1" x14ac:dyDescent="0.2">
      <c r="S80" s="39">
        <v>0</v>
      </c>
      <c r="T80" s="39">
        <v>1</v>
      </c>
      <c r="U80" s="39">
        <v>0</v>
      </c>
      <c r="V80" s="39">
        <v>0</v>
      </c>
      <c r="W80" s="39">
        <v>0</v>
      </c>
      <c r="X80" s="39">
        <v>1</v>
      </c>
      <c r="Y80" s="39">
        <v>0</v>
      </c>
      <c r="Z80" s="39">
        <v>1</v>
      </c>
      <c r="AA80" s="39">
        <v>0</v>
      </c>
      <c r="AB80" s="39">
        <v>0</v>
      </c>
      <c r="AC80" s="39">
        <v>1</v>
      </c>
      <c r="AD80" s="39">
        <v>0</v>
      </c>
      <c r="AK80" s="68"/>
      <c r="AL80" s="68"/>
      <c r="AM80" s="68"/>
      <c r="AN80" s="68"/>
      <c r="AO80" s="68"/>
      <c r="AP80" s="68"/>
      <c r="AQ80" s="70"/>
      <c r="AR80" s="74"/>
      <c r="AS80" s="75"/>
      <c r="AT80" s="75"/>
      <c r="AU80" s="75"/>
      <c r="AV80" s="75"/>
      <c r="AW80" s="75"/>
      <c r="AX80" s="75"/>
      <c r="AY80" s="75"/>
      <c r="AZ80" s="75"/>
      <c r="BA80" s="75"/>
      <c r="BB80" s="75"/>
      <c r="BC80" s="75">
        <v>3</v>
      </c>
      <c r="BD80" s="68"/>
      <c r="BE80" s="68"/>
      <c r="BF80" s="68"/>
      <c r="BG80" s="68"/>
      <c r="BH80" s="68"/>
      <c r="BI80" s="68"/>
      <c r="BJ80" s="68"/>
      <c r="BK80" s="68"/>
      <c r="BL80" s="68"/>
      <c r="BM80" s="68"/>
      <c r="BN80" s="68"/>
      <c r="BO80" s="68"/>
      <c r="BP80" s="68"/>
      <c r="BQ80" s="68"/>
    </row>
    <row r="81" spans="8:69" ht="24" customHeight="1" x14ac:dyDescent="0.2">
      <c r="S81" s="39">
        <v>0</v>
      </c>
      <c r="T81" s="39">
        <v>1</v>
      </c>
      <c r="U81" s="39">
        <v>1</v>
      </c>
      <c r="V81" s="39">
        <v>1</v>
      </c>
      <c r="W81" s="39">
        <v>1</v>
      </c>
      <c r="X81" s="39">
        <v>0</v>
      </c>
      <c r="Y81" s="39">
        <v>0</v>
      </c>
      <c r="Z81" s="39">
        <v>1</v>
      </c>
      <c r="AA81" s="39">
        <v>1</v>
      </c>
      <c r="AB81" s="39">
        <v>1</v>
      </c>
      <c r="AC81" s="39">
        <v>0</v>
      </c>
      <c r="AD81" s="39">
        <v>0</v>
      </c>
      <c r="AK81" s="68"/>
      <c r="AL81" s="68"/>
      <c r="AM81" s="68"/>
      <c r="AN81" s="68"/>
      <c r="AO81" s="68"/>
      <c r="AP81" s="68"/>
      <c r="AQ81" s="70"/>
      <c r="AR81" s="76"/>
      <c r="AS81" s="77"/>
      <c r="AT81" s="77"/>
      <c r="AU81" s="77"/>
      <c r="AV81" s="77"/>
      <c r="AW81" s="77"/>
      <c r="AX81" s="77"/>
      <c r="AY81" s="77"/>
      <c r="AZ81" s="77"/>
      <c r="BA81" s="77"/>
      <c r="BB81" s="77"/>
      <c r="BC81" s="77">
        <v>1</v>
      </c>
      <c r="BD81" s="68"/>
      <c r="BE81" s="68"/>
      <c r="BF81" s="68"/>
      <c r="BG81" s="68"/>
      <c r="BH81" s="68"/>
      <c r="BI81" s="68"/>
      <c r="BJ81" s="68"/>
      <c r="BK81" s="68"/>
      <c r="BL81" s="68"/>
      <c r="BM81" s="68"/>
      <c r="BN81" s="68"/>
      <c r="BO81" s="68"/>
      <c r="BP81" s="68"/>
      <c r="BQ81" s="68"/>
    </row>
    <row r="82" spans="8:69" ht="24" customHeight="1" x14ac:dyDescent="0.2">
      <c r="S82" s="39">
        <v>1</v>
      </c>
      <c r="T82" s="39">
        <v>0</v>
      </c>
      <c r="U82" s="39">
        <v>1</v>
      </c>
      <c r="V82" s="39">
        <v>1</v>
      </c>
      <c r="W82" s="39">
        <v>0</v>
      </c>
      <c r="X82" s="39">
        <v>0</v>
      </c>
      <c r="Y82" s="39">
        <v>1</v>
      </c>
      <c r="Z82" s="39">
        <v>0</v>
      </c>
      <c r="AA82" s="39">
        <v>1</v>
      </c>
      <c r="AB82" s="39">
        <v>1</v>
      </c>
      <c r="AC82" s="39">
        <v>0</v>
      </c>
      <c r="AD82" s="39">
        <v>1</v>
      </c>
      <c r="AK82" s="68"/>
      <c r="AL82" s="70"/>
      <c r="AM82" s="68"/>
      <c r="AN82" s="68"/>
      <c r="AO82" s="68"/>
      <c r="AP82" s="68"/>
      <c r="AQ82" s="70"/>
      <c r="AR82" s="70" t="s">
        <v>0</v>
      </c>
      <c r="AS82" s="70" t="s">
        <v>0</v>
      </c>
      <c r="AT82" s="70" t="s">
        <v>0</v>
      </c>
      <c r="AU82" s="70" t="s">
        <v>0</v>
      </c>
      <c r="AV82" s="70" t="s">
        <v>0</v>
      </c>
      <c r="AW82" s="70" t="s">
        <v>0</v>
      </c>
      <c r="AX82" s="70" t="s">
        <v>0</v>
      </c>
      <c r="AY82" s="70" t="s">
        <v>0</v>
      </c>
      <c r="AZ82" s="70" t="s">
        <v>0</v>
      </c>
      <c r="BA82" s="70" t="s">
        <v>0</v>
      </c>
      <c r="BB82" s="70" t="s">
        <v>0</v>
      </c>
      <c r="BC82" s="70" t="s">
        <v>0</v>
      </c>
      <c r="BD82" s="68"/>
      <c r="BE82" s="68"/>
      <c r="BF82" s="68"/>
      <c r="BG82" s="68"/>
      <c r="BH82" s="68"/>
      <c r="BI82" s="68"/>
      <c r="BJ82" s="68"/>
      <c r="BK82" s="68"/>
      <c r="BL82" s="68"/>
      <c r="BM82" s="68"/>
      <c r="BN82" s="68"/>
      <c r="BO82" s="68"/>
      <c r="BP82" s="68"/>
      <c r="BQ82" s="68"/>
    </row>
    <row r="83" spans="8:69" ht="24" customHeight="1" x14ac:dyDescent="0.2">
      <c r="S83" s="39">
        <v>0</v>
      </c>
      <c r="T83" s="39">
        <v>1</v>
      </c>
      <c r="U83" s="39">
        <v>0</v>
      </c>
      <c r="V83" s="39">
        <v>1</v>
      </c>
      <c r="W83" s="39">
        <v>0</v>
      </c>
      <c r="X83" s="39">
        <v>1</v>
      </c>
      <c r="Y83" s="39">
        <v>0</v>
      </c>
      <c r="Z83" s="39">
        <v>1</v>
      </c>
      <c r="AA83" s="39">
        <v>0</v>
      </c>
      <c r="AB83" s="39">
        <v>1</v>
      </c>
      <c r="AC83" s="39">
        <v>1</v>
      </c>
      <c r="AD83" s="39">
        <v>1</v>
      </c>
      <c r="AK83" s="91" t="s">
        <v>96</v>
      </c>
      <c r="AR83" s="68"/>
      <c r="AS83" s="68"/>
      <c r="AT83" s="68"/>
      <c r="AU83" s="68"/>
      <c r="AV83" s="68"/>
      <c r="AW83" s="68"/>
      <c r="AX83" s="68"/>
      <c r="AY83" s="68"/>
      <c r="AZ83" s="68"/>
      <c r="BA83" s="68"/>
      <c r="BB83" s="68"/>
      <c r="BC83" s="68"/>
      <c r="BD83" s="68"/>
      <c r="BE83" s="68"/>
      <c r="BF83" s="68"/>
      <c r="BG83" s="68"/>
      <c r="BH83" s="68"/>
      <c r="BI83" s="68"/>
      <c r="BJ83" s="68"/>
      <c r="BK83" s="68"/>
      <c r="BL83" s="68"/>
      <c r="BM83" s="68"/>
      <c r="BN83" s="68"/>
      <c r="BO83" s="68"/>
      <c r="BP83" s="68"/>
      <c r="BQ83" s="68"/>
    </row>
    <row r="84" spans="8:69" ht="24" customHeight="1" x14ac:dyDescent="0.2">
      <c r="S84" s="39">
        <v>0</v>
      </c>
      <c r="T84" s="39">
        <v>1</v>
      </c>
      <c r="U84" s="39">
        <v>0</v>
      </c>
      <c r="V84" s="39">
        <v>0</v>
      </c>
      <c r="W84" s="39">
        <v>1</v>
      </c>
      <c r="X84" s="39">
        <v>0</v>
      </c>
      <c r="Y84" s="39">
        <v>0</v>
      </c>
      <c r="Z84" s="39">
        <v>1</v>
      </c>
      <c r="AA84" s="39">
        <v>0</v>
      </c>
      <c r="AB84" s="39">
        <v>0</v>
      </c>
      <c r="AC84" s="39">
        <v>1</v>
      </c>
      <c r="AD84" s="39">
        <v>0</v>
      </c>
      <c r="AK84" s="68"/>
      <c r="AL84" s="78" cm="1">
        <f t="array" ref="AL84:AO95">TRANSPOSE(S96:AD99)</f>
        <v>5</v>
      </c>
      <c r="AM84" s="79">
        <v>4</v>
      </c>
      <c r="AN84" s="79">
        <v>0</v>
      </c>
      <c r="AO84" s="80">
        <v>4</v>
      </c>
      <c r="AP84" s="70" t="s">
        <v>3</v>
      </c>
      <c r="AQ84" s="68"/>
      <c r="AR84" s="70"/>
      <c r="AS84" s="70"/>
      <c r="AT84" s="70"/>
      <c r="AU84" s="70"/>
      <c r="AV84" s="70"/>
      <c r="AW84" s="70"/>
      <c r="AX84" s="68"/>
      <c r="AY84" s="68"/>
      <c r="AZ84" s="68"/>
      <c r="BB84" s="68"/>
      <c r="BC84" s="68" cm="1">
        <f t="array" ref="BC84:BC95">MMULT(_xlfn.ANCHORARRAY(AL84),_xlfn.ANCHORARRAY(BC78))</f>
        <v>18</v>
      </c>
      <c r="BD84" s="68"/>
      <c r="BE84" s="70" t="s">
        <v>3</v>
      </c>
      <c r="BF84" s="18"/>
      <c r="BG84" s="18"/>
      <c r="BH84" s="18"/>
      <c r="BI84" s="18"/>
      <c r="BJ84" s="18"/>
      <c r="BK84" s="18"/>
      <c r="BL84" s="18"/>
      <c r="BM84" s="18"/>
      <c r="BN84" s="18"/>
      <c r="BO84" s="18"/>
      <c r="BP84" s="18"/>
      <c r="BQ84" s="18" cm="1">
        <f t="array" ref="BQ84:BQ95">_xlfn.LET(_xlpm.x,_xlfn.ANCHORARRAY(BC84), EXP(_xlpm.x) / SUM(EXP(_xlpm.x)))</f>
        <v>0.33325600746901141</v>
      </c>
    </row>
    <row r="85" spans="8:69" ht="24" customHeight="1" x14ac:dyDescent="0.2">
      <c r="S85" s="39">
        <v>1</v>
      </c>
      <c r="T85" s="39">
        <v>0</v>
      </c>
      <c r="U85" s="39">
        <v>1</v>
      </c>
      <c r="V85" s="39">
        <v>1</v>
      </c>
      <c r="W85" s="39">
        <v>1</v>
      </c>
      <c r="X85" s="39">
        <v>1</v>
      </c>
      <c r="Y85" s="39">
        <v>1</v>
      </c>
      <c r="Z85" s="39">
        <v>0</v>
      </c>
      <c r="AA85" s="39">
        <v>1</v>
      </c>
      <c r="AB85" s="39">
        <v>1</v>
      </c>
      <c r="AC85" s="39">
        <v>1</v>
      </c>
      <c r="AD85" s="39">
        <v>0</v>
      </c>
      <c r="AK85" s="68"/>
      <c r="AL85" s="81">
        <v>2</v>
      </c>
      <c r="AM85" s="82">
        <v>2</v>
      </c>
      <c r="AN85" s="82">
        <v>1</v>
      </c>
      <c r="AO85" s="77">
        <v>3</v>
      </c>
      <c r="AP85" s="70" t="s">
        <v>3</v>
      </c>
      <c r="AQ85" s="68"/>
      <c r="AR85" s="70"/>
      <c r="AS85" s="70"/>
      <c r="AT85" s="70"/>
      <c r="AU85" s="70"/>
      <c r="AV85" s="70"/>
      <c r="AW85" s="70"/>
      <c r="AX85" s="68"/>
      <c r="AY85" s="68"/>
      <c r="AZ85" s="68"/>
      <c r="BA85" s="68"/>
      <c r="BB85" s="68"/>
      <c r="BC85" s="68">
        <v>12</v>
      </c>
      <c r="BD85" s="68"/>
      <c r="BE85" s="70" t="s">
        <v>3</v>
      </c>
      <c r="BF85" s="87"/>
      <c r="BG85" s="88"/>
      <c r="BH85" s="88"/>
      <c r="BI85" s="88"/>
      <c r="BJ85" s="88"/>
      <c r="BK85" s="88"/>
      <c r="BL85" s="88"/>
      <c r="BM85" s="88"/>
      <c r="BN85" s="88"/>
      <c r="BO85" s="88"/>
      <c r="BP85" s="88"/>
      <c r="BQ85" s="19">
        <v>8.2605905390095214E-4</v>
      </c>
    </row>
    <row r="86" spans="8:69" ht="24" customHeight="1" x14ac:dyDescent="0.2">
      <c r="S86" s="40">
        <v>1</v>
      </c>
      <c r="T86" s="40">
        <v>0</v>
      </c>
      <c r="U86" s="40">
        <v>1</v>
      </c>
      <c r="V86" s="40">
        <v>0</v>
      </c>
      <c r="W86" s="40">
        <v>0</v>
      </c>
      <c r="X86" s="40">
        <v>0</v>
      </c>
      <c r="Y86" s="40">
        <v>1</v>
      </c>
      <c r="Z86" s="40">
        <v>0</v>
      </c>
      <c r="AA86" s="40">
        <v>1</v>
      </c>
      <c r="AB86" s="40">
        <v>0</v>
      </c>
      <c r="AC86" s="40">
        <v>0</v>
      </c>
      <c r="AD86" s="40">
        <v>0</v>
      </c>
      <c r="AK86" s="68"/>
      <c r="AL86" s="81">
        <v>4</v>
      </c>
      <c r="AM86" s="82">
        <v>4</v>
      </c>
      <c r="AN86" s="82">
        <v>0</v>
      </c>
      <c r="AO86" s="77">
        <v>5</v>
      </c>
      <c r="AP86" s="70" t="s">
        <v>3</v>
      </c>
      <c r="AQ86" s="68"/>
      <c r="AR86" s="70"/>
      <c r="AS86" s="70"/>
      <c r="AT86" s="70"/>
      <c r="AU86" s="70"/>
      <c r="AV86" s="70"/>
      <c r="AW86" s="70"/>
      <c r="AX86" s="68"/>
      <c r="AY86" s="68"/>
      <c r="AZ86" s="68"/>
      <c r="BA86" s="68"/>
      <c r="BB86" s="68"/>
      <c r="BC86" s="68">
        <v>17</v>
      </c>
      <c r="BD86" s="68"/>
      <c r="BE86" s="70" t="s">
        <v>3</v>
      </c>
      <c r="BF86" s="87"/>
      <c r="BG86" s="88"/>
      <c r="BH86" s="88"/>
      <c r="BI86" s="88"/>
      <c r="BJ86" s="88"/>
      <c r="BK86" s="88"/>
      <c r="BL86" s="88"/>
      <c r="BM86" s="88"/>
      <c r="BN86" s="88"/>
      <c r="BO86" s="88"/>
      <c r="BP86" s="88"/>
      <c r="BQ86" s="19">
        <v>0.12259803379472592</v>
      </c>
    </row>
    <row r="87" spans="8:69" ht="24" customHeight="1" x14ac:dyDescent="0.2">
      <c r="S87" s="70" t="s">
        <v>0</v>
      </c>
      <c r="T87" s="70" t="s">
        <v>0</v>
      </c>
      <c r="U87" s="70" t="s">
        <v>0</v>
      </c>
      <c r="V87" s="70" t="s">
        <v>0</v>
      </c>
      <c r="W87" s="70" t="s">
        <v>0</v>
      </c>
      <c r="X87" s="70" t="s">
        <v>0</v>
      </c>
      <c r="Y87" s="70" t="s">
        <v>0</v>
      </c>
      <c r="Z87" s="70" t="s">
        <v>0</v>
      </c>
      <c r="AA87" s="70" t="s">
        <v>0</v>
      </c>
      <c r="AB87" s="70" t="s">
        <v>0</v>
      </c>
      <c r="AC87" s="70" t="s">
        <v>0</v>
      </c>
      <c r="AD87" s="70" t="s">
        <v>0</v>
      </c>
      <c r="AK87" s="68"/>
      <c r="AL87" s="81">
        <v>4</v>
      </c>
      <c r="AM87" s="82">
        <v>2</v>
      </c>
      <c r="AN87" s="82">
        <v>0</v>
      </c>
      <c r="AO87" s="77">
        <v>5</v>
      </c>
      <c r="AP87" s="70" t="s">
        <v>3</v>
      </c>
      <c r="AQ87" s="68"/>
      <c r="AR87" s="70"/>
      <c r="AS87" s="70"/>
      <c r="AT87" s="70"/>
      <c r="AU87" s="70"/>
      <c r="AV87" s="70"/>
      <c r="AW87" s="70"/>
      <c r="AX87" s="68"/>
      <c r="AY87" s="68"/>
      <c r="AZ87" s="68"/>
      <c r="BA87" s="68"/>
      <c r="BB87" s="68"/>
      <c r="BC87" s="68">
        <v>15</v>
      </c>
      <c r="BD87" s="68"/>
      <c r="BE87" s="70" t="s">
        <v>3</v>
      </c>
      <c r="BF87" s="87"/>
      <c r="BG87" s="88"/>
      <c r="BH87" s="88"/>
      <c r="BI87" s="88"/>
      <c r="BJ87" s="88"/>
      <c r="BK87" s="88"/>
      <c r="BL87" s="88"/>
      <c r="BM87" s="88"/>
      <c r="BN87" s="88"/>
      <c r="BO87" s="88"/>
      <c r="BP87" s="88"/>
      <c r="BQ87" s="19">
        <v>1.6591839627861048E-2</v>
      </c>
    </row>
    <row r="88" spans="8:69" ht="24" customHeight="1" x14ac:dyDescent="0.2">
      <c r="AK88" s="68"/>
      <c r="AL88" s="81">
        <v>3</v>
      </c>
      <c r="AM88" s="82">
        <v>1</v>
      </c>
      <c r="AN88" s="82">
        <v>-1</v>
      </c>
      <c r="AO88" s="77">
        <v>3</v>
      </c>
      <c r="AP88" s="70" t="s">
        <v>3</v>
      </c>
      <c r="AQ88" s="68"/>
      <c r="AR88" s="70"/>
      <c r="AS88" s="70"/>
      <c r="AT88" s="70"/>
      <c r="AU88" s="70"/>
      <c r="AV88" s="70"/>
      <c r="AW88" s="70"/>
      <c r="AX88" s="68"/>
      <c r="AY88" s="68"/>
      <c r="AZ88" s="68"/>
      <c r="BA88" s="68"/>
      <c r="BB88" s="68"/>
      <c r="BC88" s="68">
        <v>7</v>
      </c>
      <c r="BD88" s="68"/>
      <c r="BE88" s="70" t="s">
        <v>3</v>
      </c>
      <c r="BF88" s="87"/>
      <c r="BG88" s="88"/>
      <c r="BH88" s="88"/>
      <c r="BI88" s="88"/>
      <c r="BJ88" s="88"/>
      <c r="BK88" s="88"/>
      <c r="BL88" s="88"/>
      <c r="BM88" s="88"/>
      <c r="BN88" s="88"/>
      <c r="BO88" s="88"/>
      <c r="BP88" s="88"/>
      <c r="BQ88" s="19">
        <v>5.5659421232992999E-6</v>
      </c>
    </row>
    <row r="89" spans="8:69" ht="24" customHeight="1" x14ac:dyDescent="0.2">
      <c r="AK89" s="68"/>
      <c r="AL89" s="81">
        <v>4</v>
      </c>
      <c r="AM89" s="82">
        <v>2</v>
      </c>
      <c r="AN89" s="82">
        <v>0</v>
      </c>
      <c r="AO89" s="77">
        <v>4</v>
      </c>
      <c r="AP89" s="70" t="s">
        <v>3</v>
      </c>
      <c r="AQ89" s="68"/>
      <c r="AR89" s="70"/>
      <c r="AS89" s="70"/>
      <c r="AT89" s="70"/>
      <c r="AU89" s="70"/>
      <c r="AV89" s="70"/>
      <c r="AW89" s="70"/>
      <c r="AX89" s="68"/>
      <c r="AY89" s="68"/>
      <c r="AZ89" s="68"/>
      <c r="BA89" s="68"/>
      <c r="BB89" s="68"/>
      <c r="BC89" s="68">
        <v>14</v>
      </c>
      <c r="BD89" s="68"/>
      <c r="BE89" s="70" t="s">
        <v>3</v>
      </c>
      <c r="BF89" s="87"/>
      <c r="BG89" s="88"/>
      <c r="BH89" s="88"/>
      <c r="BI89" s="88"/>
      <c r="BJ89" s="88"/>
      <c r="BK89" s="88"/>
      <c r="BL89" s="88"/>
      <c r="BM89" s="88"/>
      <c r="BN89" s="88"/>
      <c r="BO89" s="88"/>
      <c r="BP89" s="88"/>
      <c r="BQ89" s="19">
        <v>6.1037966903037134E-3</v>
      </c>
    </row>
    <row r="90" spans="8:69" ht="24" customHeight="1" x14ac:dyDescent="0.2">
      <c r="AK90" s="68"/>
      <c r="AL90" s="81">
        <v>5</v>
      </c>
      <c r="AM90" s="82">
        <v>4</v>
      </c>
      <c r="AN90" s="82">
        <v>0</v>
      </c>
      <c r="AO90" s="77">
        <v>4</v>
      </c>
      <c r="AP90" s="70" t="s">
        <v>3</v>
      </c>
      <c r="AQ90" s="68"/>
      <c r="AR90" s="68"/>
      <c r="AS90" s="68"/>
      <c r="AT90" s="68"/>
      <c r="AU90" s="68"/>
      <c r="AV90" s="68"/>
      <c r="AW90" s="68"/>
      <c r="AX90" s="68"/>
      <c r="AY90" s="68"/>
      <c r="AZ90" s="68"/>
      <c r="BA90" s="68"/>
      <c r="BB90" s="68"/>
      <c r="BC90" s="68">
        <v>18</v>
      </c>
      <c r="BD90" s="68"/>
      <c r="BE90" s="70" t="s">
        <v>3</v>
      </c>
      <c r="BF90" s="87"/>
      <c r="BG90" s="88"/>
      <c r="BH90" s="88"/>
      <c r="BI90" s="88"/>
      <c r="BJ90" s="88"/>
      <c r="BK90" s="88"/>
      <c r="BL90" s="88"/>
      <c r="BM90" s="88"/>
      <c r="BN90" s="88"/>
      <c r="BO90" s="88"/>
      <c r="BP90" s="88"/>
      <c r="BQ90" s="19">
        <v>0.33325600746901141</v>
      </c>
    </row>
    <row r="91" spans="8:69" ht="24" customHeight="1" x14ac:dyDescent="0.2">
      <c r="H91" t="s">
        <v>93</v>
      </c>
      <c r="I91" s="44">
        <v>0</v>
      </c>
      <c r="J91" s="45">
        <v>1</v>
      </c>
      <c r="K91" s="45">
        <v>1</v>
      </c>
      <c r="L91" s="45">
        <v>1</v>
      </c>
      <c r="M91" s="45">
        <v>1</v>
      </c>
      <c r="N91" s="45">
        <v>1</v>
      </c>
      <c r="O91" s="45">
        <v>2</v>
      </c>
      <c r="P91" s="46">
        <v>1</v>
      </c>
      <c r="Q91" s="70" t="s">
        <v>3</v>
      </c>
      <c r="R91" s="1" t="s">
        <v>72</v>
      </c>
      <c r="AB91" s="38"/>
      <c r="AC91" s="38"/>
      <c r="AD91" s="38" cm="1">
        <f t="array" ref="AD91:AD94">MMULT(I91:P94,AD79:AD86)</f>
        <v>2</v>
      </c>
      <c r="AK91" s="68"/>
      <c r="AL91" s="81">
        <v>2</v>
      </c>
      <c r="AM91" s="82">
        <v>2</v>
      </c>
      <c r="AN91" s="82">
        <v>1</v>
      </c>
      <c r="AO91" s="77">
        <v>3</v>
      </c>
      <c r="AP91" s="70" t="s">
        <v>3</v>
      </c>
      <c r="AQ91" s="68"/>
      <c r="AR91" s="68"/>
      <c r="AS91" s="68"/>
      <c r="AT91" s="68"/>
      <c r="AU91" s="68"/>
      <c r="AV91" s="68"/>
      <c r="AW91" s="68"/>
      <c r="AX91" s="68"/>
      <c r="AY91" s="68"/>
      <c r="AZ91" s="68"/>
      <c r="BA91" s="68"/>
      <c r="BB91" s="68"/>
      <c r="BC91" s="68">
        <v>12</v>
      </c>
      <c r="BD91" s="68"/>
      <c r="BE91" s="70" t="s">
        <v>3</v>
      </c>
      <c r="BF91" s="87"/>
      <c r="BG91" s="88"/>
      <c r="BH91" s="88"/>
      <c r="BI91" s="88"/>
      <c r="BJ91" s="88"/>
      <c r="BK91" s="88"/>
      <c r="BL91" s="88"/>
      <c r="BM91" s="88"/>
      <c r="BN91" s="88"/>
      <c r="BO91" s="88"/>
      <c r="BP91" s="88"/>
      <c r="BQ91" s="19">
        <v>8.2605905390095214E-4</v>
      </c>
    </row>
    <row r="92" spans="8:69" ht="24" customHeight="1" x14ac:dyDescent="0.2">
      <c r="I92" s="48">
        <v>1</v>
      </c>
      <c r="J92" s="49">
        <v>0</v>
      </c>
      <c r="K92" s="49">
        <v>0</v>
      </c>
      <c r="L92" s="49">
        <v>0</v>
      </c>
      <c r="M92" s="49">
        <v>0</v>
      </c>
      <c r="N92" s="49">
        <v>0</v>
      </c>
      <c r="O92" s="49">
        <v>0</v>
      </c>
      <c r="P92" s="50">
        <v>-1</v>
      </c>
      <c r="Q92" s="70" t="s">
        <v>3</v>
      </c>
      <c r="AB92" s="39"/>
      <c r="AC92" s="39"/>
      <c r="AD92" s="39">
        <v>1</v>
      </c>
      <c r="AK92" s="68"/>
      <c r="AL92" s="81">
        <v>4</v>
      </c>
      <c r="AM92" s="82">
        <v>4</v>
      </c>
      <c r="AN92" s="82">
        <v>0</v>
      </c>
      <c r="AO92" s="77">
        <v>5</v>
      </c>
      <c r="AP92" s="70" t="s">
        <v>3</v>
      </c>
      <c r="AQ92" s="68"/>
      <c r="AR92" s="68"/>
      <c r="AS92" s="68"/>
      <c r="AT92" s="68"/>
      <c r="AU92" s="68"/>
      <c r="AV92" s="68"/>
      <c r="AW92" s="68"/>
      <c r="AX92" s="68"/>
      <c r="AY92" s="68"/>
      <c r="AZ92" s="68"/>
      <c r="BA92" s="68"/>
      <c r="BB92" s="68"/>
      <c r="BC92" s="68">
        <v>17</v>
      </c>
      <c r="BD92" s="68"/>
      <c r="BE92" s="70" t="s">
        <v>3</v>
      </c>
      <c r="BF92" s="87"/>
      <c r="BG92" s="88"/>
      <c r="BH92" s="88"/>
      <c r="BI92" s="88"/>
      <c r="BJ92" s="88"/>
      <c r="BK92" s="88"/>
      <c r="BL92" s="88"/>
      <c r="BM92" s="88"/>
      <c r="BN92" s="88"/>
      <c r="BO92" s="88"/>
      <c r="BP92" s="88"/>
      <c r="BQ92" s="19">
        <v>0.12259803379472592</v>
      </c>
    </row>
    <row r="93" spans="8:69" ht="24" customHeight="1" x14ac:dyDescent="0.2">
      <c r="I93" s="48">
        <v>1</v>
      </c>
      <c r="J93" s="49">
        <v>1</v>
      </c>
      <c r="K93" s="49">
        <v>0</v>
      </c>
      <c r="L93" s="49">
        <v>1</v>
      </c>
      <c r="M93" s="49">
        <v>1</v>
      </c>
      <c r="N93" s="49">
        <v>0</v>
      </c>
      <c r="O93" s="49">
        <v>0</v>
      </c>
      <c r="P93" s="50">
        <v>-1</v>
      </c>
      <c r="Q93" s="70" t="s">
        <v>3</v>
      </c>
      <c r="AB93" s="39"/>
      <c r="AC93" s="39"/>
      <c r="AD93" s="39">
        <v>3</v>
      </c>
      <c r="AK93" s="68"/>
      <c r="AL93" s="81">
        <v>4</v>
      </c>
      <c r="AM93" s="82">
        <v>2</v>
      </c>
      <c r="AN93" s="82">
        <v>0</v>
      </c>
      <c r="AO93" s="77">
        <v>5</v>
      </c>
      <c r="AP93" s="70" t="s">
        <v>3</v>
      </c>
      <c r="AQ93" s="68"/>
      <c r="AR93" s="68"/>
      <c r="AS93" s="68"/>
      <c r="AT93" s="68"/>
      <c r="AU93" s="68"/>
      <c r="AV93" s="68"/>
      <c r="AW93" s="68"/>
      <c r="AX93" s="68"/>
      <c r="AY93" s="68"/>
      <c r="AZ93" s="68"/>
      <c r="BA93" s="68"/>
      <c r="BB93" s="68"/>
      <c r="BC93" s="68">
        <v>15</v>
      </c>
      <c r="BD93" s="68"/>
      <c r="BE93" s="70" t="s">
        <v>3</v>
      </c>
      <c r="BF93" s="87"/>
      <c r="BG93" s="88"/>
      <c r="BH93" s="88"/>
      <c r="BI93" s="88"/>
      <c r="BJ93" s="88"/>
      <c r="BK93" s="88"/>
      <c r="BL93" s="88"/>
      <c r="BM93" s="88"/>
      <c r="BN93" s="88"/>
      <c r="BO93" s="88"/>
      <c r="BP93" s="88"/>
      <c r="BQ93" s="19">
        <v>1.6591839627861048E-2</v>
      </c>
    </row>
    <row r="94" spans="8:69" ht="24" customHeight="1" x14ac:dyDescent="0.2">
      <c r="I94" s="51">
        <v>0</v>
      </c>
      <c r="J94" s="52">
        <v>1</v>
      </c>
      <c r="K94" s="52">
        <v>1</v>
      </c>
      <c r="L94" s="52">
        <v>0</v>
      </c>
      <c r="M94" s="52">
        <v>1</v>
      </c>
      <c r="N94" s="52">
        <v>2</v>
      </c>
      <c r="O94" s="52">
        <v>2</v>
      </c>
      <c r="P94" s="53">
        <v>1</v>
      </c>
      <c r="Q94" s="70" t="s">
        <v>3</v>
      </c>
      <c r="AB94" s="40"/>
      <c r="AC94" s="40"/>
      <c r="AD94" s="40">
        <v>1</v>
      </c>
      <c r="AK94" s="68"/>
      <c r="AL94" s="81">
        <v>5</v>
      </c>
      <c r="AM94" s="82">
        <v>2</v>
      </c>
      <c r="AN94" s="82">
        <v>0</v>
      </c>
      <c r="AO94" s="77">
        <v>4</v>
      </c>
      <c r="AP94" s="70" t="s">
        <v>3</v>
      </c>
      <c r="AQ94" s="68"/>
      <c r="AR94" s="68"/>
      <c r="AS94" s="68"/>
      <c r="AT94" s="68"/>
      <c r="AU94" s="68"/>
      <c r="AV94" s="68"/>
      <c r="AW94" s="68"/>
      <c r="AX94" s="68"/>
      <c r="AY94" s="68"/>
      <c r="AZ94" s="68"/>
      <c r="BA94" s="68"/>
      <c r="BB94" s="68"/>
      <c r="BC94" s="68">
        <v>16</v>
      </c>
      <c r="BD94" s="68"/>
      <c r="BE94" s="70" t="s">
        <v>3</v>
      </c>
      <c r="BF94" s="87"/>
      <c r="BG94" s="88"/>
      <c r="BH94" s="88"/>
      <c r="BI94" s="88"/>
      <c r="BJ94" s="88"/>
      <c r="BK94" s="88"/>
      <c r="BL94" s="88"/>
      <c r="BM94" s="88"/>
      <c r="BN94" s="88"/>
      <c r="BO94" s="88"/>
      <c r="BP94" s="88"/>
      <c r="BQ94" s="19">
        <v>4.5101296161121365E-2</v>
      </c>
    </row>
    <row r="95" spans="8:69" ht="24" customHeight="1" x14ac:dyDescent="0.2">
      <c r="AK95" s="68"/>
      <c r="AL95" s="81">
        <v>3</v>
      </c>
      <c r="AM95" s="82">
        <v>2</v>
      </c>
      <c r="AN95" s="82">
        <v>1</v>
      </c>
      <c r="AO95" s="77">
        <v>2</v>
      </c>
      <c r="AP95" s="70" t="s">
        <v>3</v>
      </c>
      <c r="AQ95" s="68"/>
      <c r="AR95" s="68"/>
      <c r="AS95" s="68"/>
      <c r="AT95" s="68"/>
      <c r="AU95" s="68"/>
      <c r="AV95" s="68"/>
      <c r="AW95" s="68"/>
      <c r="AX95" s="68"/>
      <c r="AY95" s="68"/>
      <c r="AZ95" s="68"/>
      <c r="BA95" s="68"/>
      <c r="BB95" s="68"/>
      <c r="BC95" s="68">
        <v>13</v>
      </c>
      <c r="BD95" s="68"/>
      <c r="BE95" s="70" t="s">
        <v>3</v>
      </c>
      <c r="BF95" s="89"/>
      <c r="BG95" s="90"/>
      <c r="BH95" s="90"/>
      <c r="BI95" s="90"/>
      <c r="BJ95" s="90"/>
      <c r="BK95" s="90"/>
      <c r="BL95" s="90"/>
      <c r="BM95" s="90"/>
      <c r="BN95" s="90"/>
      <c r="BO95" s="90"/>
      <c r="BP95" s="90"/>
      <c r="BQ95" s="20">
        <v>2.2454613154530294E-3</v>
      </c>
    </row>
    <row r="96" spans="8:69" ht="24" customHeight="1" x14ac:dyDescent="0.2">
      <c r="H96" t="s">
        <v>94</v>
      </c>
      <c r="I96" s="44">
        <v>1</v>
      </c>
      <c r="J96" s="45">
        <v>0</v>
      </c>
      <c r="K96" s="45">
        <v>0</v>
      </c>
      <c r="L96" s="45">
        <v>1</v>
      </c>
      <c r="M96" s="45">
        <v>1</v>
      </c>
      <c r="N96" s="45">
        <v>1</v>
      </c>
      <c r="O96" s="45">
        <v>2</v>
      </c>
      <c r="P96" s="46">
        <v>1</v>
      </c>
      <c r="Q96" s="70" t="s">
        <v>3</v>
      </c>
      <c r="R96" s="1" t="s">
        <v>75</v>
      </c>
      <c r="S96" s="38" cm="1">
        <f t="array" ref="S96:AD103">MMULT(I96:P103,S79:AD86)</f>
        <v>5</v>
      </c>
      <c r="T96" s="38">
        <v>2</v>
      </c>
      <c r="U96" s="38">
        <v>4</v>
      </c>
      <c r="V96" s="38">
        <v>4</v>
      </c>
      <c r="W96" s="38">
        <v>3</v>
      </c>
      <c r="X96" s="38">
        <v>4</v>
      </c>
      <c r="Y96" s="38">
        <v>5</v>
      </c>
      <c r="Z96" s="38">
        <v>2</v>
      </c>
      <c r="AA96" s="38">
        <v>4</v>
      </c>
      <c r="AB96" s="38">
        <v>4</v>
      </c>
      <c r="AC96" s="38">
        <v>5</v>
      </c>
      <c r="AD96" s="38">
        <v>3</v>
      </c>
      <c r="AK96" s="68"/>
      <c r="AL96" s="70"/>
      <c r="AM96" s="70"/>
      <c r="AN96" s="70"/>
      <c r="AO96" s="70"/>
      <c r="AP96" s="70"/>
      <c r="AQ96" s="68"/>
      <c r="AR96" s="68"/>
      <c r="AS96" s="68"/>
      <c r="AT96" s="68"/>
      <c r="AU96" s="68"/>
      <c r="AV96" s="68"/>
      <c r="AW96" s="68"/>
      <c r="AX96" s="68"/>
      <c r="AY96" s="68"/>
      <c r="AZ96" s="68"/>
      <c r="BA96" s="68"/>
      <c r="BB96" s="68"/>
      <c r="BC96" s="68"/>
      <c r="BD96" s="68"/>
      <c r="BE96" s="68"/>
      <c r="BF96" s="70"/>
      <c r="BG96" s="70"/>
      <c r="BH96" s="70"/>
      <c r="BI96" s="70"/>
      <c r="BJ96" s="70"/>
      <c r="BK96" s="70"/>
      <c r="BL96" s="70"/>
      <c r="BM96" s="70"/>
      <c r="BN96" s="70"/>
      <c r="BO96" s="70"/>
      <c r="BP96" s="70"/>
      <c r="BQ96" s="70"/>
    </row>
    <row r="97" spans="8:69" ht="24" customHeight="1" x14ac:dyDescent="0.2">
      <c r="I97" s="48">
        <v>1</v>
      </c>
      <c r="J97" s="49">
        <v>0</v>
      </c>
      <c r="K97" s="49">
        <v>1</v>
      </c>
      <c r="L97" s="49">
        <v>0</v>
      </c>
      <c r="M97" s="49">
        <v>1</v>
      </c>
      <c r="N97" s="49">
        <v>0</v>
      </c>
      <c r="O97" s="49">
        <v>0</v>
      </c>
      <c r="P97" s="50">
        <v>3</v>
      </c>
      <c r="Q97" s="70" t="s">
        <v>3</v>
      </c>
      <c r="S97" s="39">
        <v>4</v>
      </c>
      <c r="T97" s="39">
        <v>2</v>
      </c>
      <c r="U97" s="39">
        <v>4</v>
      </c>
      <c r="V97" s="39">
        <v>2</v>
      </c>
      <c r="W97" s="39">
        <v>1</v>
      </c>
      <c r="X97" s="39">
        <v>2</v>
      </c>
      <c r="Y97" s="39">
        <v>4</v>
      </c>
      <c r="Z97" s="39">
        <v>2</v>
      </c>
      <c r="AA97" s="39">
        <v>4</v>
      </c>
      <c r="AB97" s="39">
        <v>2</v>
      </c>
      <c r="AC97" s="39">
        <v>2</v>
      </c>
      <c r="AD97" s="39">
        <v>2</v>
      </c>
      <c r="AK97" s="68"/>
      <c r="AL97" s="70"/>
      <c r="AM97" s="70"/>
      <c r="AN97" s="70"/>
      <c r="AO97" s="70"/>
      <c r="AP97" s="70"/>
      <c r="AR97" s="68"/>
      <c r="AS97" s="68"/>
      <c r="AT97" s="68"/>
      <c r="AU97" s="68"/>
      <c r="AV97" s="68"/>
      <c r="AW97" s="68"/>
      <c r="AX97" s="68"/>
      <c r="AY97" s="68"/>
      <c r="AZ97" s="68"/>
      <c r="BA97" s="68"/>
      <c r="BB97" s="68"/>
      <c r="BC97" s="68"/>
      <c r="BD97" s="68"/>
      <c r="BE97" s="68"/>
      <c r="BF97" s="70" t="s">
        <v>0</v>
      </c>
      <c r="BG97" s="70" t="s">
        <v>0</v>
      </c>
      <c r="BH97" s="70" t="s">
        <v>0</v>
      </c>
      <c r="BI97" s="70" t="s">
        <v>0</v>
      </c>
      <c r="BJ97" s="70" t="s">
        <v>0</v>
      </c>
      <c r="BK97" s="70" t="s">
        <v>0</v>
      </c>
      <c r="BL97" s="70" t="s">
        <v>0</v>
      </c>
      <c r="BM97" s="70" t="s">
        <v>0</v>
      </c>
      <c r="BN97" s="70" t="s">
        <v>0</v>
      </c>
      <c r="BO97" s="70" t="s">
        <v>0</v>
      </c>
      <c r="BP97" s="70" t="s">
        <v>0</v>
      </c>
      <c r="BQ97" s="70" t="s">
        <v>0</v>
      </c>
    </row>
    <row r="98" spans="8:69" ht="24" customHeight="1" x14ac:dyDescent="0.2">
      <c r="I98" s="48">
        <v>0</v>
      </c>
      <c r="J98" s="49">
        <v>1</v>
      </c>
      <c r="K98" s="49">
        <v>0</v>
      </c>
      <c r="L98" s="49">
        <v>1</v>
      </c>
      <c r="M98" s="49">
        <v>0</v>
      </c>
      <c r="N98" s="49">
        <v>0</v>
      </c>
      <c r="O98" s="49">
        <v>-1</v>
      </c>
      <c r="P98" s="50">
        <v>0</v>
      </c>
      <c r="Q98" s="70" t="s">
        <v>3</v>
      </c>
      <c r="S98" s="39">
        <v>0</v>
      </c>
      <c r="T98" s="39">
        <v>1</v>
      </c>
      <c r="U98" s="39">
        <v>0</v>
      </c>
      <c r="V98" s="39">
        <v>0</v>
      </c>
      <c r="W98" s="39">
        <v>-1</v>
      </c>
      <c r="X98" s="39">
        <v>0</v>
      </c>
      <c r="Y98" s="39">
        <v>0</v>
      </c>
      <c r="Z98" s="39">
        <v>1</v>
      </c>
      <c r="AA98" s="39">
        <v>0</v>
      </c>
      <c r="AB98" s="39">
        <v>0</v>
      </c>
      <c r="AC98" s="39">
        <v>0</v>
      </c>
      <c r="AD98" s="39">
        <v>1</v>
      </c>
      <c r="AK98" s="68"/>
      <c r="AL98" s="70"/>
      <c r="AM98" s="70"/>
      <c r="AN98" s="70"/>
      <c r="AO98" s="70"/>
      <c r="AP98" s="70"/>
      <c r="AQ98" s="70"/>
      <c r="AR98" s="70"/>
      <c r="AS98" s="70"/>
      <c r="AT98" s="70"/>
      <c r="AU98" s="70"/>
      <c r="AV98" s="70"/>
      <c r="AW98" s="70"/>
      <c r="AX98" s="70"/>
      <c r="AY98" s="70"/>
      <c r="AZ98" s="70"/>
      <c r="BA98" s="70"/>
      <c r="BB98" s="70"/>
      <c r="BC98" s="70"/>
      <c r="BD98" s="70"/>
      <c r="BE98" s="70"/>
      <c r="BF98" s="70"/>
      <c r="BG98" s="70"/>
      <c r="BH98" s="70"/>
      <c r="BI98" s="70"/>
      <c r="BJ98" s="70"/>
      <c r="BK98" s="70"/>
      <c r="BL98" s="70"/>
      <c r="BM98" s="70"/>
      <c r="BN98" s="70"/>
      <c r="BO98" s="70"/>
      <c r="BP98" s="70"/>
      <c r="BQ98" s="70"/>
    </row>
    <row r="99" spans="8:69" ht="24" customHeight="1" x14ac:dyDescent="0.2">
      <c r="I99" s="51">
        <v>0</v>
      </c>
      <c r="J99" s="52">
        <v>1</v>
      </c>
      <c r="K99" s="52">
        <v>1</v>
      </c>
      <c r="L99" s="52">
        <v>1</v>
      </c>
      <c r="M99" s="52">
        <v>1</v>
      </c>
      <c r="N99" s="52">
        <v>0</v>
      </c>
      <c r="O99" s="52">
        <v>2</v>
      </c>
      <c r="P99" s="53">
        <v>1</v>
      </c>
      <c r="Q99" s="70" t="s">
        <v>3</v>
      </c>
      <c r="S99" s="40">
        <v>4</v>
      </c>
      <c r="T99" s="40">
        <v>3</v>
      </c>
      <c r="U99" s="40">
        <v>5</v>
      </c>
      <c r="V99" s="40">
        <v>5</v>
      </c>
      <c r="W99" s="40">
        <v>3</v>
      </c>
      <c r="X99" s="40">
        <v>4</v>
      </c>
      <c r="Y99" s="40">
        <v>4</v>
      </c>
      <c r="Z99" s="40">
        <v>3</v>
      </c>
      <c r="AA99" s="40">
        <v>5</v>
      </c>
      <c r="AB99" s="40">
        <v>5</v>
      </c>
      <c r="AC99" s="40">
        <v>4</v>
      </c>
      <c r="AD99" s="40">
        <v>2</v>
      </c>
      <c r="AK99" s="68"/>
      <c r="AL99" s="70"/>
      <c r="AM99" s="70"/>
      <c r="AN99" s="70"/>
      <c r="AO99" s="70"/>
      <c r="AP99" s="70"/>
      <c r="AQ99" s="70" t="s">
        <v>77</v>
      </c>
      <c r="AR99" s="70"/>
      <c r="AS99" s="70"/>
      <c r="AT99" s="70"/>
      <c r="AU99" s="70"/>
      <c r="AV99" s="70"/>
      <c r="AW99" s="70"/>
      <c r="AX99" s="70"/>
      <c r="AY99" s="70"/>
      <c r="AZ99" s="70"/>
      <c r="BA99" s="70"/>
      <c r="BB99" s="70"/>
      <c r="BC99" s="70"/>
      <c r="BD99" s="70"/>
      <c r="BE99" s="70"/>
      <c r="BF99" s="70"/>
      <c r="BG99" s="70"/>
      <c r="BH99" s="70"/>
      <c r="BI99" s="70"/>
      <c r="BJ99" s="70"/>
      <c r="BK99" s="70"/>
      <c r="BL99" s="70"/>
      <c r="BM99" s="70"/>
      <c r="BN99" s="70"/>
      <c r="BO99" s="70"/>
      <c r="BP99" s="70"/>
      <c r="BQ99" s="70"/>
    </row>
    <row r="100" spans="8:69" ht="24" customHeight="1" x14ac:dyDescent="0.2">
      <c r="H100" t="s">
        <v>95</v>
      </c>
      <c r="I100" s="44">
        <v>1</v>
      </c>
      <c r="J100" s="45">
        <v>0</v>
      </c>
      <c r="K100" s="45">
        <v>0</v>
      </c>
      <c r="L100" s="45">
        <v>1</v>
      </c>
      <c r="M100" s="45">
        <v>1</v>
      </c>
      <c r="N100" s="45">
        <v>1</v>
      </c>
      <c r="O100" s="45">
        <v>-1</v>
      </c>
      <c r="P100" s="46">
        <v>1</v>
      </c>
      <c r="Q100" s="70" t="s">
        <v>3</v>
      </c>
      <c r="R100" s="1" t="s">
        <v>77</v>
      </c>
      <c r="S100" s="38">
        <v>2</v>
      </c>
      <c r="T100" s="38">
        <v>2</v>
      </c>
      <c r="U100" s="38">
        <v>1</v>
      </c>
      <c r="V100" s="38">
        <v>1</v>
      </c>
      <c r="W100" s="38">
        <v>0</v>
      </c>
      <c r="X100" s="38">
        <v>1</v>
      </c>
      <c r="Y100" s="38">
        <v>2</v>
      </c>
      <c r="Z100" s="38">
        <v>2</v>
      </c>
      <c r="AA100" s="38">
        <v>1</v>
      </c>
      <c r="AB100" s="38">
        <v>1</v>
      </c>
      <c r="AC100" s="38">
        <v>2</v>
      </c>
      <c r="AD100" s="38">
        <v>3</v>
      </c>
      <c r="AK100" s="68"/>
      <c r="AL100" s="70"/>
      <c r="AM100" s="70"/>
      <c r="AN100" s="70"/>
      <c r="AO100" s="70"/>
      <c r="AP100" s="70"/>
      <c r="AQ100" s="70"/>
      <c r="AR100" s="72" cm="1">
        <f t="array" ref="AR100:BC103">S100:AD103</f>
        <v>2</v>
      </c>
      <c r="AS100" s="73">
        <v>2</v>
      </c>
      <c r="AT100" s="73">
        <v>1</v>
      </c>
      <c r="AU100" s="73">
        <v>1</v>
      </c>
      <c r="AV100" s="73">
        <v>0</v>
      </c>
      <c r="AW100" s="73">
        <v>1</v>
      </c>
      <c r="AX100" s="73">
        <v>2</v>
      </c>
      <c r="AY100" s="73">
        <v>2</v>
      </c>
      <c r="AZ100" s="73">
        <v>1</v>
      </c>
      <c r="BA100" s="73">
        <v>1</v>
      </c>
      <c r="BB100" s="73">
        <v>2</v>
      </c>
      <c r="BC100" s="73">
        <v>3</v>
      </c>
      <c r="BD100" s="70"/>
      <c r="BE100" s="70" t="s">
        <v>3</v>
      </c>
      <c r="BF100" s="72"/>
      <c r="BG100" s="73"/>
      <c r="BH100" s="73"/>
      <c r="BI100" s="73"/>
      <c r="BJ100" s="73"/>
      <c r="BK100" s="73"/>
      <c r="BL100" s="73"/>
      <c r="BM100" s="73"/>
      <c r="BN100" s="73"/>
      <c r="BO100" s="73"/>
      <c r="BP100" s="73"/>
      <c r="BQ100" s="73" cm="1">
        <f t="array" ref="BQ100:BQ103">MMULT(_xlfn.ANCHORARRAY(AR100),_xlfn.ANCHORARRAY(BQ84))</f>
        <v>1.7177507858957286</v>
      </c>
    </row>
    <row r="101" spans="8:69" ht="24" customHeight="1" x14ac:dyDescent="0.2">
      <c r="I101" s="48">
        <v>1</v>
      </c>
      <c r="J101" s="49">
        <v>0</v>
      </c>
      <c r="K101" s="49">
        <v>1</v>
      </c>
      <c r="L101" s="49">
        <v>0</v>
      </c>
      <c r="M101" s="49">
        <v>-1</v>
      </c>
      <c r="N101" s="49">
        <v>0</v>
      </c>
      <c r="O101" s="49">
        <v>0</v>
      </c>
      <c r="P101" s="50">
        <v>1</v>
      </c>
      <c r="Q101" s="70" t="s">
        <v>3</v>
      </c>
      <c r="S101" s="39">
        <v>2</v>
      </c>
      <c r="T101" s="39">
        <v>0</v>
      </c>
      <c r="U101" s="39">
        <v>2</v>
      </c>
      <c r="V101" s="39">
        <v>0</v>
      </c>
      <c r="W101" s="39">
        <v>1</v>
      </c>
      <c r="X101" s="39">
        <v>0</v>
      </c>
      <c r="Y101" s="39">
        <v>2</v>
      </c>
      <c r="Z101" s="39">
        <v>0</v>
      </c>
      <c r="AA101" s="39">
        <v>2</v>
      </c>
      <c r="AB101" s="39">
        <v>0</v>
      </c>
      <c r="AC101" s="39">
        <v>0</v>
      </c>
      <c r="AD101" s="39">
        <v>0</v>
      </c>
      <c r="AK101" s="68"/>
      <c r="AL101" s="70"/>
      <c r="AM101" s="70"/>
      <c r="AN101" s="70"/>
      <c r="AO101" s="70"/>
      <c r="AP101" s="70"/>
      <c r="AQ101" s="70"/>
      <c r="AR101" s="74">
        <v>2</v>
      </c>
      <c r="AS101" s="75">
        <v>0</v>
      </c>
      <c r="AT101" s="75">
        <v>2</v>
      </c>
      <c r="AU101" s="75">
        <v>0</v>
      </c>
      <c r="AV101" s="75">
        <v>1</v>
      </c>
      <c r="AW101" s="75">
        <v>0</v>
      </c>
      <c r="AX101" s="75">
        <v>2</v>
      </c>
      <c r="AY101" s="75">
        <v>0</v>
      </c>
      <c r="AZ101" s="75">
        <v>2</v>
      </c>
      <c r="BA101" s="75">
        <v>0</v>
      </c>
      <c r="BB101" s="75">
        <v>0</v>
      </c>
      <c r="BC101" s="75">
        <v>0</v>
      </c>
      <c r="BD101" s="70"/>
      <c r="BE101" s="70" t="s">
        <v>3</v>
      </c>
      <c r="BF101" s="74"/>
      <c r="BG101" s="75"/>
      <c r="BH101" s="75"/>
      <c r="BI101" s="75"/>
      <c r="BJ101" s="75"/>
      <c r="BK101" s="75"/>
      <c r="BL101" s="75"/>
      <c r="BM101" s="75"/>
      <c r="BN101" s="75"/>
      <c r="BO101" s="75"/>
      <c r="BP101" s="75"/>
      <c r="BQ101" s="75">
        <v>1.8234217309970724</v>
      </c>
    </row>
    <row r="102" spans="8:69" ht="24" customHeight="1" x14ac:dyDescent="0.2">
      <c r="I102" s="48">
        <v>1</v>
      </c>
      <c r="J102" s="49">
        <v>1</v>
      </c>
      <c r="K102" s="49">
        <v>0</v>
      </c>
      <c r="L102" s="49">
        <v>1</v>
      </c>
      <c r="M102" s="49">
        <v>0</v>
      </c>
      <c r="N102" s="49">
        <v>1</v>
      </c>
      <c r="O102" s="49">
        <v>-1</v>
      </c>
      <c r="P102" s="50">
        <v>3</v>
      </c>
      <c r="Q102" s="70" t="s">
        <v>3</v>
      </c>
      <c r="S102" s="39">
        <v>4</v>
      </c>
      <c r="T102" s="39">
        <v>2</v>
      </c>
      <c r="U102" s="39">
        <v>3</v>
      </c>
      <c r="V102" s="39">
        <v>0</v>
      </c>
      <c r="W102" s="39">
        <v>0</v>
      </c>
      <c r="X102" s="39">
        <v>1</v>
      </c>
      <c r="Y102" s="39">
        <v>4</v>
      </c>
      <c r="Z102" s="39">
        <v>2</v>
      </c>
      <c r="AA102" s="39">
        <v>3</v>
      </c>
      <c r="AB102" s="39">
        <v>0</v>
      </c>
      <c r="AC102" s="39">
        <v>2</v>
      </c>
      <c r="AD102" s="39">
        <v>2</v>
      </c>
      <c r="AK102" s="68"/>
      <c r="AL102" s="70"/>
      <c r="AM102" s="70"/>
      <c r="AN102" s="70"/>
      <c r="AO102" s="70"/>
      <c r="AP102" s="70"/>
      <c r="AQ102" s="70"/>
      <c r="AR102" s="74">
        <v>4</v>
      </c>
      <c r="AS102" s="75">
        <v>2</v>
      </c>
      <c r="AT102" s="75">
        <v>3</v>
      </c>
      <c r="AU102" s="75">
        <v>0</v>
      </c>
      <c r="AV102" s="75">
        <v>0</v>
      </c>
      <c r="AW102" s="75">
        <v>1</v>
      </c>
      <c r="AX102" s="75">
        <v>4</v>
      </c>
      <c r="AY102" s="75">
        <v>2</v>
      </c>
      <c r="AZ102" s="75">
        <v>3</v>
      </c>
      <c r="BA102" s="75">
        <v>0</v>
      </c>
      <c r="BB102" s="75">
        <v>2</v>
      </c>
      <c r="BC102" s="75">
        <v>2</v>
      </c>
      <c r="BD102" s="70"/>
      <c r="BE102" s="70" t="s">
        <v>3</v>
      </c>
      <c r="BF102" s="74"/>
      <c r="BG102" s="75"/>
      <c r="BH102" s="75"/>
      <c r="BI102" s="75"/>
      <c r="BJ102" s="75"/>
      <c r="BK102" s="75"/>
      <c r="BL102" s="75"/>
      <c r="BM102" s="75"/>
      <c r="BN102" s="75"/>
      <c r="BO102" s="75"/>
      <c r="BP102" s="75"/>
      <c r="BQ102" s="75">
        <v>3.5057378103795034</v>
      </c>
    </row>
    <row r="103" spans="8:69" ht="24" customHeight="1" x14ac:dyDescent="0.2">
      <c r="I103" s="51">
        <v>0</v>
      </c>
      <c r="J103" s="52">
        <v>1</v>
      </c>
      <c r="K103" s="52">
        <v>0</v>
      </c>
      <c r="L103" s="52">
        <v>2</v>
      </c>
      <c r="M103" s="52">
        <v>1</v>
      </c>
      <c r="N103" s="52">
        <v>0</v>
      </c>
      <c r="O103" s="52">
        <v>2</v>
      </c>
      <c r="P103" s="53">
        <v>1</v>
      </c>
      <c r="Q103" s="70" t="s">
        <v>3</v>
      </c>
      <c r="S103" s="40">
        <v>5</v>
      </c>
      <c r="T103" s="40">
        <v>2</v>
      </c>
      <c r="U103" s="40">
        <v>5</v>
      </c>
      <c r="V103" s="40">
        <v>5</v>
      </c>
      <c r="W103" s="40">
        <v>2</v>
      </c>
      <c r="X103" s="40">
        <v>4</v>
      </c>
      <c r="Y103" s="40">
        <v>5</v>
      </c>
      <c r="Z103" s="40">
        <v>2</v>
      </c>
      <c r="AA103" s="40">
        <v>5</v>
      </c>
      <c r="AB103" s="40">
        <v>5</v>
      </c>
      <c r="AC103" s="40">
        <v>4</v>
      </c>
      <c r="AD103" s="40">
        <v>3</v>
      </c>
      <c r="AK103" s="68"/>
      <c r="AL103" s="70"/>
      <c r="AM103" s="70"/>
      <c r="AN103" s="70"/>
      <c r="AO103" s="70"/>
      <c r="AP103" s="70"/>
      <c r="AQ103" s="70"/>
      <c r="AR103" s="76">
        <v>5</v>
      </c>
      <c r="AS103" s="77">
        <v>2</v>
      </c>
      <c r="AT103" s="77">
        <v>5</v>
      </c>
      <c r="AU103" s="77">
        <v>5</v>
      </c>
      <c r="AV103" s="77">
        <v>2</v>
      </c>
      <c r="AW103" s="77">
        <v>4</v>
      </c>
      <c r="AX103" s="77">
        <v>5</v>
      </c>
      <c r="AY103" s="77">
        <v>2</v>
      </c>
      <c r="AZ103" s="77">
        <v>5</v>
      </c>
      <c r="BA103" s="77">
        <v>5</v>
      </c>
      <c r="BB103" s="77">
        <v>4</v>
      </c>
      <c r="BC103" s="77">
        <v>3</v>
      </c>
      <c r="BD103" s="70"/>
      <c r="BE103" s="70" t="s">
        <v>3</v>
      </c>
      <c r="BF103" s="76"/>
      <c r="BG103" s="77"/>
      <c r="BH103" s="77"/>
      <c r="BI103" s="77"/>
      <c r="BJ103" s="77"/>
      <c r="BK103" s="77"/>
      <c r="BL103" s="77"/>
      <c r="BM103" s="77"/>
      <c r="BN103" s="77"/>
      <c r="BO103" s="77"/>
      <c r="BP103" s="77"/>
      <c r="BQ103" s="77">
        <v>4.939330932367894</v>
      </c>
    </row>
    <row r="104" spans="8:69" ht="24" customHeight="1" x14ac:dyDescent="0.2"/>
  </sheetData>
  <conditionalFormatting sqref="BF13:BN13 BP13:BQ13">
    <cfRule type="dataBar" priority="9">
      <dataBar>
        <cfvo type="num" val="0"/>
        <cfvo type="num" val="1"/>
        <color rgb="FFFFB628"/>
      </dataBar>
      <extLst>
        <ext xmlns:x14="http://schemas.microsoft.com/office/spreadsheetml/2009/9/main" uri="{B025F937-C7B1-47D3-B67F-A62EFF666E3E}">
          <x14:id>{F3EA8DE9-7014-A441-9933-DDF6D70534F7}</x14:id>
        </ext>
      </extLst>
    </cfRule>
  </conditionalFormatting>
  <conditionalFormatting sqref="BF47:BO47 BQ47">
    <cfRule type="dataBar" priority="8">
      <dataBar>
        <cfvo type="num" val="0"/>
        <cfvo type="num" val="1"/>
        <color rgb="FFFFB628"/>
      </dataBar>
      <extLst>
        <ext xmlns:x14="http://schemas.microsoft.com/office/spreadsheetml/2009/9/main" uri="{B025F937-C7B1-47D3-B67F-A62EFF666E3E}">
          <x14:id>{6B620F9A-AFF9-3346-B1D5-21CB7EA8E30D}</x14:id>
        </ext>
      </extLst>
    </cfRule>
  </conditionalFormatting>
  <conditionalFormatting sqref="BF84:BP84">
    <cfRule type="dataBar" priority="7">
      <dataBar>
        <cfvo type="num" val="0"/>
        <cfvo type="num" val="1"/>
        <color rgb="FFFFB628"/>
      </dataBar>
      <extLst>
        <ext xmlns:x14="http://schemas.microsoft.com/office/spreadsheetml/2009/9/main" uri="{B025F937-C7B1-47D3-B67F-A62EFF666E3E}">
          <x14:id>{2202F76B-6A50-0341-8DD6-29E8FB45E38D}</x14:id>
        </ext>
      </extLst>
    </cfRule>
  </conditionalFormatting>
  <conditionalFormatting sqref="BO13:BO22">
    <cfRule type="dataBar" priority="1">
      <dataBar>
        <cfvo type="num" val="0"/>
        <cfvo type="num" val="1"/>
        <color rgb="FFFFB628"/>
      </dataBar>
      <extLst>
        <ext xmlns:x14="http://schemas.microsoft.com/office/spreadsheetml/2009/9/main" uri="{B025F937-C7B1-47D3-B67F-A62EFF666E3E}">
          <x14:id>{458391B9-C530-BF41-8314-4CC17BE95FAE}</x14:id>
        </ext>
      </extLst>
    </cfRule>
  </conditionalFormatting>
  <conditionalFormatting sqref="BO23:BO24">
    <cfRule type="dataBar" priority="2">
      <dataBar>
        <cfvo type="num" val="0"/>
        <cfvo type="num" val="1"/>
        <color rgb="FFFFB628"/>
      </dataBar>
      <extLst>
        <ext xmlns:x14="http://schemas.microsoft.com/office/spreadsheetml/2009/9/main" uri="{B025F937-C7B1-47D3-B67F-A62EFF666E3E}">
          <x14:id>{1099869B-CC7A-4846-AD17-37421B9331C5}</x14:id>
        </ext>
      </extLst>
    </cfRule>
  </conditionalFormatting>
  <conditionalFormatting sqref="BP47:BP56">
    <cfRule type="dataBar" priority="5">
      <dataBar>
        <cfvo type="num" val="0"/>
        <cfvo type="num" val="1"/>
        <color rgb="FFFFB628"/>
      </dataBar>
      <extLst>
        <ext xmlns:x14="http://schemas.microsoft.com/office/spreadsheetml/2009/9/main" uri="{B025F937-C7B1-47D3-B67F-A62EFF666E3E}">
          <x14:id>{90FBC5A8-1250-F246-B4A7-EA41A2D81B14}</x14:id>
        </ext>
      </extLst>
    </cfRule>
  </conditionalFormatting>
  <conditionalFormatting sqref="BP57:BP58">
    <cfRule type="dataBar" priority="6">
      <dataBar>
        <cfvo type="num" val="0"/>
        <cfvo type="num" val="1"/>
        <color rgb="FFFFB628"/>
      </dataBar>
      <extLst>
        <ext xmlns:x14="http://schemas.microsoft.com/office/spreadsheetml/2009/9/main" uri="{B025F937-C7B1-47D3-B67F-A62EFF666E3E}">
          <x14:id>{590C146A-849A-AC40-9D46-8226A9F6DA41}</x14:id>
        </ext>
      </extLst>
    </cfRule>
  </conditionalFormatting>
  <conditionalFormatting sqref="BQ84:BQ93">
    <cfRule type="dataBar" priority="3">
      <dataBar>
        <cfvo type="num" val="0"/>
        <cfvo type="num" val="1"/>
        <color rgb="FFFFB628"/>
      </dataBar>
      <extLst>
        <ext xmlns:x14="http://schemas.microsoft.com/office/spreadsheetml/2009/9/main" uri="{B025F937-C7B1-47D3-B67F-A62EFF666E3E}">
          <x14:id>{2ED6B3F9-D79C-DC49-8984-CE977717DF65}</x14:id>
        </ext>
      </extLst>
    </cfRule>
  </conditionalFormatting>
  <conditionalFormatting sqref="BQ94:BQ95">
    <cfRule type="dataBar" priority="4">
      <dataBar>
        <cfvo type="num" val="0"/>
        <cfvo type="num" val="1"/>
        <color rgb="FFFFB628"/>
      </dataBar>
      <extLst>
        <ext xmlns:x14="http://schemas.microsoft.com/office/spreadsheetml/2009/9/main" uri="{B025F937-C7B1-47D3-B67F-A62EFF666E3E}">
          <x14:id>{14861B73-375E-2446-98D4-13CBCAD56EBF}</x14:id>
        </ext>
      </extLst>
    </cfRule>
  </conditionalFormatting>
  <pageMargins left="0.7" right="0.7" top="0.75" bottom="0.75" header="0.3" footer="0.3"/>
  <pageSetup orientation="portrait" horizontalDpi="0" verticalDpi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3EA8DE9-7014-A441-9933-DDF6D70534F7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BF13:BN13 BP13:BQ13</xm:sqref>
        </x14:conditionalFormatting>
        <x14:conditionalFormatting xmlns:xm="http://schemas.microsoft.com/office/excel/2006/main">
          <x14:cfRule type="dataBar" id="{6B620F9A-AFF9-3346-B1D5-21CB7EA8E30D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BF47:BO47 BQ47</xm:sqref>
        </x14:conditionalFormatting>
        <x14:conditionalFormatting xmlns:xm="http://schemas.microsoft.com/office/excel/2006/main">
          <x14:cfRule type="dataBar" id="{2202F76B-6A50-0341-8DD6-29E8FB45E38D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BF84:BP84</xm:sqref>
        </x14:conditionalFormatting>
        <x14:conditionalFormatting xmlns:xm="http://schemas.microsoft.com/office/excel/2006/main">
          <x14:cfRule type="dataBar" id="{458391B9-C530-BF41-8314-4CC17BE95FAE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BO13:BO22</xm:sqref>
        </x14:conditionalFormatting>
        <x14:conditionalFormatting xmlns:xm="http://schemas.microsoft.com/office/excel/2006/main">
          <x14:cfRule type="dataBar" id="{1099869B-CC7A-4846-AD17-37421B9331C5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BO23:BO24</xm:sqref>
        </x14:conditionalFormatting>
        <x14:conditionalFormatting xmlns:xm="http://schemas.microsoft.com/office/excel/2006/main">
          <x14:cfRule type="dataBar" id="{90FBC5A8-1250-F246-B4A7-EA41A2D81B14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BP47:BP56</xm:sqref>
        </x14:conditionalFormatting>
        <x14:conditionalFormatting xmlns:xm="http://schemas.microsoft.com/office/excel/2006/main">
          <x14:cfRule type="dataBar" id="{590C146A-849A-AC40-9D46-8226A9F6DA41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BP57:BP58</xm:sqref>
        </x14:conditionalFormatting>
        <x14:conditionalFormatting xmlns:xm="http://schemas.microsoft.com/office/excel/2006/main">
          <x14:cfRule type="dataBar" id="{2ED6B3F9-D79C-DC49-8984-CE977717DF65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BQ84:BQ93</xm:sqref>
        </x14:conditionalFormatting>
        <x14:conditionalFormatting xmlns:xm="http://schemas.microsoft.com/office/excel/2006/main">
          <x14:cfRule type="dataBar" id="{14861B73-375E-2446-98D4-13CBCAD56EBF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BQ94:BQ95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3F7D9-3AFF-2649-B140-1EE170C58C58}">
  <sheetPr>
    <pageSetUpPr fitToPage="1"/>
  </sheetPr>
  <dimension ref="A1:AJ300"/>
  <sheetViews>
    <sheetView topLeftCell="A149" zoomScale="114" zoomScaleNormal="114" zoomScaleSheetLayoutView="194" workbookViewId="0">
      <selection activeCell="A36" sqref="A36"/>
    </sheetView>
  </sheetViews>
  <sheetFormatPr baseColWidth="10" defaultColWidth="4.83203125" defaultRowHeight="24" customHeight="1" x14ac:dyDescent="0.2"/>
  <cols>
    <col min="16" max="16" width="4.83203125" customWidth="1"/>
    <col min="33" max="33" width="4.83203125" customWidth="1"/>
  </cols>
  <sheetData>
    <row r="1" spans="1:36" s="8" customFormat="1" ht="63" x14ac:dyDescent="0.75">
      <c r="A1" s="7" t="s">
        <v>14</v>
      </c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</row>
    <row r="2" spans="1:36" x14ac:dyDescent="0.3">
      <c r="A2" s="10" t="s">
        <v>1</v>
      </c>
    </row>
    <row r="3" spans="1:36" x14ac:dyDescent="0.3">
      <c r="A3" s="10"/>
    </row>
    <row r="4" spans="1:36" ht="24" customHeight="1" x14ac:dyDescent="0.3">
      <c r="A4" s="11" t="s">
        <v>2</v>
      </c>
      <c r="B4" s="12"/>
      <c r="C4" s="12"/>
      <c r="D4" s="12"/>
    </row>
    <row r="5" spans="1:36" ht="24" customHeight="1" x14ac:dyDescent="0.2">
      <c r="B5" s="14" t="str" cm="1">
        <f t="array" ref="B5:B18">_xlfn._xlws.FILTER("A" &amp; ROW(A:A), LEFT(A:A,1)="#")</f>
        <v>A22</v>
      </c>
      <c r="C5" s="15" t="str">
        <f t="shared" ref="C5:C18" si="0">HYPERLINK("#"&amp;B5, _xlfn.UNICHAR(128279))</f>
        <v>🔗</v>
      </c>
      <c r="D5" t="str" cm="1">
        <f t="array" aca="1" ref="D5" ca="1">_xlfn.LET(
  _xlpm.n, INDIRECT(B5),
  _xlpm.indent, 9,
  _xlpm.k, LEN(_xlpm.n) - LEN(SUBSTITUTE(_xlpm.n,"#","")),
  IF(_xlpm.k&gt;=2, REPT(" ", _xlpm.indent*(_xlpm.k-1)) &amp; _xlpm.n, _xlpm.n)
)</f>
        <v># Convention</v>
      </c>
    </row>
    <row r="6" spans="1:36" ht="24" customHeight="1" x14ac:dyDescent="0.2">
      <c r="B6" s="14" t="str">
        <v>A50</v>
      </c>
      <c r="C6" s="15" t="str">
        <f t="shared" si="0"/>
        <v>🔗</v>
      </c>
      <c r="D6" t="str" cm="1">
        <f t="array" aca="1" ref="D6" ca="1">_xlfn.LET(
  _xlpm.n, INDIRECT(B6),
  _xlpm.indent, 9,
  _xlpm.k, LEN(_xlpm.n) - LEN(SUBSTITUTE(_xlpm.n,"#","")),
  IF(_xlpm.k&gt;=2, REPT(" ", _xlpm.indent*(_xlpm.k-1)) &amp; _xlpm.n, _xlpm.n)
)</f>
        <v># AI by Hand</v>
      </c>
    </row>
    <row r="7" spans="1:36" ht="24" customHeight="1" x14ac:dyDescent="0.2">
      <c r="B7" s="14" t="str">
        <v>A85</v>
      </c>
      <c r="C7" s="15" t="str">
        <f t="shared" si="0"/>
        <v>🔗</v>
      </c>
      <c r="D7" t="str" cm="1">
        <f t="array" aca="1" ref="D7" ca="1">_xlfn.LET(
  _xlpm.n, INDIRECT(B7),
  _xlpm.indent, 9,
  _xlpm.k, LEN(_xlpm.n) - LEN(SUBSTITUTE(_xlpm.n,"#","")),
  IF(_xlpm.k&gt;=2, REPT(" ", _xlpm.indent*(_xlpm.k-1)) &amp; _xlpm.n, _xlpm.n)
)</f>
        <v># Outer Product</v>
      </c>
    </row>
    <row r="8" spans="1:36" ht="24" customHeight="1" x14ac:dyDescent="0.2">
      <c r="B8" s="14" t="str">
        <v>A99</v>
      </c>
      <c r="C8" s="15" t="str">
        <f t="shared" si="0"/>
        <v>🔗</v>
      </c>
      <c r="D8" t="str" cm="1">
        <f t="array" aca="1" ref="D8" ca="1">_xlfn.LET(
  _xlpm.n, INDIRECT(B8),
  _xlpm.indent, 9,
  _xlpm.k, LEN(_xlpm.n) - LEN(SUBSTITUTE(_xlpm.n,"#","")),
  IF(_xlpm.k&gt;=2, REPT(" ", _xlpm.indent*(_xlpm.k-1)) &amp; _xlpm.n, _xlpm.n)
)</f>
        <v># Formula</v>
      </c>
    </row>
    <row r="9" spans="1:36" ht="24" customHeight="1" x14ac:dyDescent="0.2">
      <c r="B9" s="14" t="str">
        <v>A113</v>
      </c>
      <c r="C9" s="15" t="str">
        <f t="shared" si="0"/>
        <v>🔗</v>
      </c>
      <c r="D9" t="str" cm="1">
        <f t="array" aca="1" ref="D9" ca="1">_xlfn.LET(
  _xlpm.n, INDIRECT(B9),
  _xlpm.indent, 9,
  _xlpm.k, LEN(_xlpm.n) - LEN(SUBSTITUTE(_xlpm.n,"#","")),
  IF(_xlpm.k&gt;=2, REPT(" ", _xlpm.indent*(_xlpm.k-1)) &amp; _xlpm.n, _xlpm.n)
)</f>
        <v># Expand Rows</v>
      </c>
    </row>
    <row r="10" spans="1:36" ht="24" customHeight="1" x14ac:dyDescent="0.2">
      <c r="B10" s="14" t="str">
        <v>A127</v>
      </c>
      <c r="C10" s="15" t="str">
        <f t="shared" si="0"/>
        <v>🔗</v>
      </c>
      <c r="D10" t="str" cm="1">
        <f t="array" aca="1" ref="D10" ca="1">_xlfn.LET(
  _xlpm.n, INDIRECT(B10),
  _xlpm.indent, 9,
  _xlpm.k, LEN(_xlpm.n) - LEN(SUBSTITUTE(_xlpm.n,"#","")),
  IF(_xlpm.k&gt;=2, REPT(" ", _xlpm.indent*(_xlpm.k-1)) &amp; _xlpm.n, _xlpm.n)
)</f>
        <v># Expand Columns</v>
      </c>
    </row>
    <row r="11" spans="1:36" ht="24" customHeight="1" x14ac:dyDescent="0.2">
      <c r="B11" s="14" t="str">
        <v>A142</v>
      </c>
      <c r="C11" s="15" t="str">
        <f t="shared" si="0"/>
        <v>🔗</v>
      </c>
      <c r="D11" t="str" cm="1">
        <f t="array" aca="1" ref="D11" ca="1">_xlfn.LET(
  _xlpm.n, INDIRECT(B11),
  _xlpm.indent, 9,
  _xlpm.k, LEN(_xlpm.n) - LEN(SUBSTITUTE(_xlpm.n,"#","")),
  IF(_xlpm.k&gt;=2, REPT(" ", _xlpm.indent*(_xlpm.k-1)) &amp; _xlpm.n, _xlpm.n)
)</f>
        <v># Combine Rows</v>
      </c>
    </row>
    <row r="12" spans="1:36" ht="24" customHeight="1" x14ac:dyDescent="0.2">
      <c r="B12" s="14" t="str">
        <v>A156</v>
      </c>
      <c r="C12" s="15" t="str">
        <f t="shared" si="0"/>
        <v>🔗</v>
      </c>
      <c r="D12" t="str" cm="1">
        <f t="array" aca="1" ref="D12" ca="1">_xlfn.LET(
  _xlpm.n, INDIRECT(B12),
  _xlpm.indent, 9,
  _xlpm.k, LEN(_xlpm.n) - LEN(SUBSTITUTE(_xlpm.n,"#","")),
  IF(_xlpm.k&gt;=2, REPT(" ", _xlpm.indent*(_xlpm.k-1)) &amp; _xlpm.n, _xlpm.n)
)</f>
        <v># Combine Columns</v>
      </c>
    </row>
    <row r="13" spans="1:36" ht="24" customHeight="1" x14ac:dyDescent="0.2">
      <c r="B13" s="14" t="str">
        <v>A170</v>
      </c>
      <c r="C13" s="15" t="str">
        <f t="shared" si="0"/>
        <v>🔗</v>
      </c>
      <c r="D13" t="str" cm="1">
        <f t="array" aca="1" ref="D13" ca="1">_xlfn.LET(
  _xlpm.n, INDIRECT(B13),
  _xlpm.indent, 9,
  _xlpm.k, LEN(_xlpm.n) - LEN(SUBSTITUTE(_xlpm.n,"#","")),
  IF(_xlpm.k&gt;=2, REPT(" ", _xlpm.indent*(_xlpm.k-1)) &amp; _xlpm.n, _xlpm.n)
)</f>
        <v># Dot Product</v>
      </c>
    </row>
    <row r="14" spans="1:36" ht="24" customHeight="1" x14ac:dyDescent="0.2">
      <c r="B14" s="14" t="str">
        <v>A183</v>
      </c>
      <c r="C14" s="15" t="str">
        <f t="shared" si="0"/>
        <v>🔗</v>
      </c>
      <c r="D14" t="str" cm="1">
        <f t="array" aca="1" ref="D14" ca="1">_xlfn.LET(
  _xlpm.n, INDIRECT(B14),
  _xlpm.indent, 9,
  _xlpm.k, LEN(_xlpm.n) - LEN(SUBSTITUTE(_xlpm.n,"#","")),
  IF(_xlpm.k&gt;=2, REPT(" ", _xlpm.indent*(_xlpm.k-1)) &amp; _xlpm.n, _xlpm.n)
)</f>
        <v># Feature</v>
      </c>
    </row>
    <row r="15" spans="1:36" ht="24" customHeight="1" x14ac:dyDescent="0.2">
      <c r="B15" s="14" t="str">
        <v>A196</v>
      </c>
      <c r="C15" s="15" t="str">
        <f t="shared" si="0"/>
        <v>🔗</v>
      </c>
      <c r="D15" t="str" cm="1">
        <f t="array" aca="1" ref="D15" ca="1">_xlfn.LET(
  _xlpm.n, INDIRECT(B15),
  _xlpm.indent, 9,
  _xlpm.k, LEN(_xlpm.n) - LEN(SUBSTITUTE(_xlpm.n,"#","")),
  IF(_xlpm.k&gt;=2, REPT(" ", _xlpm.indent*(_xlpm.k-1)) &amp; _xlpm.n, _xlpm.n)
)</f>
        <v># Activation</v>
      </c>
    </row>
    <row r="16" spans="1:36" ht="24" customHeight="1" x14ac:dyDescent="0.2">
      <c r="B16" s="14" t="str">
        <v>A207</v>
      </c>
      <c r="C16" s="15" t="str">
        <f t="shared" si="0"/>
        <v>🔗</v>
      </c>
      <c r="D16" t="str" cm="1">
        <f t="array" aca="1" ref="D16" ca="1">_xlfn.LET(
  _xlpm.n, INDIRECT(B16),
  _xlpm.indent, 9,
  _xlpm.k, LEN(_xlpm.n) - LEN(SUBSTITUTE(_xlpm.n,"#","")),
  IF(_xlpm.k&gt;=2, REPT(" ", _xlpm.indent*(_xlpm.k-1)) &amp; _xlpm.n, _xlpm.n)
)</f>
        <v># Sharding</v>
      </c>
    </row>
    <row r="17" spans="1:14" ht="24" customHeight="1" x14ac:dyDescent="0.2">
      <c r="B17" s="14" t="str">
        <v>A267</v>
      </c>
      <c r="C17" s="15" t="str">
        <f t="shared" si="0"/>
        <v>🔗</v>
      </c>
      <c r="D17" t="str" cm="1">
        <f t="array" aca="1" ref="D17" ca="1">_xlfn.LET(
  _xlpm.n, INDIRECT(B17),
  _xlpm.indent, 9,
  _xlpm.k, LEN(_xlpm.n) - LEN(SUBSTITUTE(_xlpm.n,"#","")),
  IF(_xlpm.k&gt;=2, REPT(" ", _xlpm.indent*(_xlpm.k-1)) &amp; _xlpm.n, _xlpm.n)
)</f>
        <v># Not a Palindrome</v>
      </c>
    </row>
    <row r="18" spans="1:14" ht="24" customHeight="1" x14ac:dyDescent="0.2">
      <c r="B18" s="14" t="str">
        <v>A290</v>
      </c>
      <c r="C18" s="15" t="str">
        <f t="shared" si="0"/>
        <v>🔗</v>
      </c>
      <c r="D18" t="str" cm="1">
        <f t="array" aca="1" ref="D18" ca="1">_xlfn.LET(
  _xlpm.n, INDIRECT(B18),
  _xlpm.indent, 9,
  _xlpm.k, LEN(_xlpm.n) - LEN(SUBSTITUTE(_xlpm.n,"#","")),
  IF(_xlpm.k&gt;=2, REPT(" ", _xlpm.indent*(_xlpm.k-1)) &amp; _xlpm.n, _xlpm.n)
)</f>
        <v># Interview</v>
      </c>
    </row>
    <row r="19" spans="1:14" ht="24" customHeight="1" x14ac:dyDescent="0.2">
      <c r="C19" s="15"/>
    </row>
    <row r="20" spans="1:14" ht="24" customHeight="1" x14ac:dyDescent="0.2">
      <c r="C20" s="15"/>
    </row>
    <row r="21" spans="1:14" ht="24" customHeight="1" x14ac:dyDescent="0.2">
      <c r="C21" s="15"/>
    </row>
    <row r="22" spans="1:14" s="3" customFormat="1" ht="37" x14ac:dyDescent="0.45">
      <c r="A22" s="3" t="s">
        <v>15</v>
      </c>
    </row>
    <row r="23" spans="1:14" ht="24" customHeight="1" x14ac:dyDescent="0.2">
      <c r="A23" s="13" t="str">
        <f>HYPERLINK("#A1","[top]")</f>
        <v>[top]</v>
      </c>
      <c r="C23" s="15"/>
    </row>
    <row r="24" spans="1:14" ht="24" customHeight="1" x14ac:dyDescent="0.2">
      <c r="C24" s="15"/>
    </row>
    <row r="25" spans="1:14" ht="24" customHeight="1" x14ac:dyDescent="0.2">
      <c r="C25" s="15"/>
      <c r="D25" s="2">
        <v>3</v>
      </c>
      <c r="E25" s="2">
        <v>1</v>
      </c>
      <c r="F25" s="2">
        <v>4</v>
      </c>
      <c r="I25" s="2">
        <v>3</v>
      </c>
      <c r="J25" s="2">
        <v>1</v>
      </c>
      <c r="M25" s="1"/>
      <c r="N25" s="1"/>
    </row>
    <row r="26" spans="1:14" ht="24" customHeight="1" x14ac:dyDescent="0.2">
      <c r="C26" s="15"/>
      <c r="D26" s="2">
        <v>2</v>
      </c>
      <c r="E26" s="2">
        <v>3</v>
      </c>
      <c r="F26" s="2">
        <v>1</v>
      </c>
      <c r="I26" s="2">
        <v>2</v>
      </c>
      <c r="J26" s="2">
        <v>3</v>
      </c>
      <c r="M26" s="1"/>
      <c r="N26" s="1"/>
    </row>
    <row r="27" spans="1:14" ht="24" customHeight="1" x14ac:dyDescent="0.2">
      <c r="C27" s="15"/>
      <c r="I27" s="2">
        <v>4</v>
      </c>
      <c r="J27" s="2">
        <v>2</v>
      </c>
    </row>
    <row r="28" spans="1:14" ht="24" customHeight="1" x14ac:dyDescent="0.2">
      <c r="C28" s="15"/>
    </row>
    <row r="29" spans="1:14" ht="24" customHeight="1" x14ac:dyDescent="0.2">
      <c r="C29" s="15"/>
    </row>
    <row r="30" spans="1:14" ht="24" customHeight="1" x14ac:dyDescent="0.2">
      <c r="C30" s="15"/>
    </row>
    <row r="31" spans="1:14" ht="24" customHeight="1" x14ac:dyDescent="0.2">
      <c r="C31" s="15"/>
    </row>
    <row r="32" spans="1:14" ht="24" customHeight="1" x14ac:dyDescent="0.2">
      <c r="C32" s="15"/>
      <c r="D32" s="2">
        <v>3</v>
      </c>
      <c r="E32" s="2">
        <v>1</v>
      </c>
    </row>
    <row r="33" spans="3:14" ht="24" customHeight="1" x14ac:dyDescent="0.2">
      <c r="C33" s="15"/>
      <c r="D33" s="2">
        <v>2</v>
      </c>
      <c r="E33" s="2">
        <v>3</v>
      </c>
      <c r="I33" s="2">
        <v>3</v>
      </c>
      <c r="J33" s="2">
        <v>1</v>
      </c>
      <c r="K33" s="2">
        <v>4</v>
      </c>
      <c r="L33" s="2">
        <v>1</v>
      </c>
      <c r="M33" s="2">
        <v>3</v>
      </c>
      <c r="N33" s="2">
        <v>1</v>
      </c>
    </row>
    <row r="34" spans="3:14" ht="24" customHeight="1" x14ac:dyDescent="0.2">
      <c r="C34" s="15"/>
      <c r="D34" s="27">
        <v>1</v>
      </c>
      <c r="E34" s="28">
        <v>3</v>
      </c>
      <c r="I34" s="2">
        <v>1</v>
      </c>
      <c r="J34" s="2">
        <v>2</v>
      </c>
      <c r="K34" s="2">
        <v>2</v>
      </c>
      <c r="L34" s="2">
        <v>1</v>
      </c>
      <c r="M34" s="2">
        <v>0</v>
      </c>
      <c r="N34" s="2">
        <v>2</v>
      </c>
    </row>
    <row r="35" spans="3:14" ht="24" customHeight="1" x14ac:dyDescent="0.2">
      <c r="C35" s="15"/>
      <c r="D35" s="27">
        <v>1</v>
      </c>
      <c r="E35" s="28">
        <v>3</v>
      </c>
    </row>
    <row r="36" spans="3:14" ht="24" customHeight="1" x14ac:dyDescent="0.2">
      <c r="C36" s="15"/>
    </row>
    <row r="37" spans="3:14" ht="24" customHeight="1" x14ac:dyDescent="0.2">
      <c r="C37" s="15"/>
    </row>
    <row r="38" spans="3:14" ht="24" customHeight="1" x14ac:dyDescent="0.2">
      <c r="C38" s="15"/>
    </row>
    <row r="39" spans="3:14" ht="24" customHeight="1" x14ac:dyDescent="0.2">
      <c r="C39" s="15"/>
    </row>
    <row r="40" spans="3:14" ht="24" customHeight="1" x14ac:dyDescent="0.2">
      <c r="C40" s="15"/>
    </row>
    <row r="41" spans="3:14" ht="24" customHeight="1" x14ac:dyDescent="0.2">
      <c r="C41" s="15"/>
      <c r="H41" s="2">
        <v>3</v>
      </c>
      <c r="I41" s="2">
        <v>1</v>
      </c>
    </row>
    <row r="42" spans="3:14" ht="24" customHeight="1" x14ac:dyDescent="0.2">
      <c r="C42" s="15"/>
      <c r="D42" s="2">
        <v>2</v>
      </c>
      <c r="E42" s="2">
        <v>3</v>
      </c>
      <c r="H42" s="2">
        <v>1</v>
      </c>
      <c r="I42" s="2">
        <v>2</v>
      </c>
    </row>
    <row r="43" spans="3:14" ht="24" customHeight="1" x14ac:dyDescent="0.2">
      <c r="C43" s="15"/>
      <c r="D43" s="27">
        <v>1</v>
      </c>
      <c r="E43" s="28">
        <v>3</v>
      </c>
      <c r="H43" s="2">
        <v>2</v>
      </c>
      <c r="I43" s="2">
        <v>1</v>
      </c>
    </row>
    <row r="44" spans="3:14" ht="24" customHeight="1" x14ac:dyDescent="0.2">
      <c r="C44" s="15"/>
      <c r="H44" s="2">
        <v>2</v>
      </c>
      <c r="I44" s="2">
        <v>1</v>
      </c>
    </row>
    <row r="45" spans="3:14" ht="24" customHeight="1" x14ac:dyDescent="0.2">
      <c r="C45" s="15"/>
    </row>
    <row r="46" spans="3:14" ht="24" customHeight="1" x14ac:dyDescent="0.2">
      <c r="C46" s="15"/>
    </row>
    <row r="47" spans="3:14" ht="24" customHeight="1" x14ac:dyDescent="0.2">
      <c r="C47" s="15"/>
    </row>
    <row r="48" spans="3:14" ht="24" customHeight="1" x14ac:dyDescent="0.2">
      <c r="C48" s="15"/>
    </row>
    <row r="49" spans="1:12" ht="24" customHeight="1" x14ac:dyDescent="0.2">
      <c r="C49" s="15"/>
    </row>
    <row r="50" spans="1:12" s="3" customFormat="1" ht="37" x14ac:dyDescent="0.45">
      <c r="A50" s="3" t="s">
        <v>20</v>
      </c>
    </row>
    <row r="51" spans="1:12" ht="24" customHeight="1" x14ac:dyDescent="0.2">
      <c r="A51" s="13" t="str">
        <f>HYPERLINK("#A1","[top]")</f>
        <v>[top]</v>
      </c>
      <c r="C51" s="15"/>
    </row>
    <row r="52" spans="1:12" ht="24" customHeight="1" x14ac:dyDescent="0.2">
      <c r="C52" s="15"/>
    </row>
    <row r="53" spans="1:12" ht="24" customHeight="1" x14ac:dyDescent="0.2">
      <c r="C53" s="15"/>
    </row>
    <row r="54" spans="1:12" ht="24" customHeight="1" x14ac:dyDescent="0.2">
      <c r="H54" s="18">
        <v>3</v>
      </c>
      <c r="I54" s="18">
        <v>1</v>
      </c>
    </row>
    <row r="55" spans="1:12" ht="24" customHeight="1" x14ac:dyDescent="0.2">
      <c r="D55" s="4">
        <v>3</v>
      </c>
      <c r="E55" s="5">
        <v>1</v>
      </c>
      <c r="F55" s="6">
        <v>4</v>
      </c>
      <c r="H55" s="19">
        <v>2</v>
      </c>
      <c r="I55" s="19">
        <v>3</v>
      </c>
    </row>
    <row r="56" spans="1:12" ht="24" customHeight="1" x14ac:dyDescent="0.2">
      <c r="D56" s="4">
        <v>2</v>
      </c>
      <c r="E56" s="5">
        <v>3</v>
      </c>
      <c r="F56" s="6">
        <v>1</v>
      </c>
      <c r="H56" s="20">
        <v>4</v>
      </c>
      <c r="I56" s="20">
        <v>2</v>
      </c>
    </row>
    <row r="57" spans="1:12" ht="24" customHeight="1" x14ac:dyDescent="0.2">
      <c r="H57" s="1"/>
      <c r="I57" s="1"/>
    </row>
    <row r="58" spans="1:12" ht="24" customHeight="1" x14ac:dyDescent="0.2">
      <c r="H58" s="1"/>
      <c r="I58" s="1"/>
    </row>
    <row r="62" spans="1:12" ht="24" customHeight="1" x14ac:dyDescent="0.2">
      <c r="D62" s="2">
        <v>3</v>
      </c>
      <c r="E62" s="2">
        <v>1</v>
      </c>
    </row>
    <row r="63" spans="1:12" ht="24" customHeight="1" x14ac:dyDescent="0.2">
      <c r="D63" s="2">
        <v>2</v>
      </c>
      <c r="E63" s="2">
        <v>3</v>
      </c>
      <c r="G63" s="2">
        <v>3</v>
      </c>
      <c r="H63" s="2">
        <v>1</v>
      </c>
      <c r="I63" s="2">
        <v>4</v>
      </c>
      <c r="J63" s="2">
        <v>1</v>
      </c>
      <c r="K63" s="2">
        <v>3</v>
      </c>
      <c r="L63" s="2">
        <v>1</v>
      </c>
    </row>
    <row r="64" spans="1:12" ht="24" customHeight="1" x14ac:dyDescent="0.2">
      <c r="D64" s="27">
        <v>1</v>
      </c>
      <c r="E64" s="28">
        <v>3</v>
      </c>
      <c r="G64" s="2">
        <v>1</v>
      </c>
      <c r="H64" s="2">
        <v>2</v>
      </c>
      <c r="I64" s="2">
        <v>2</v>
      </c>
      <c r="J64" s="2">
        <v>1</v>
      </c>
      <c r="K64" s="2">
        <v>0</v>
      </c>
      <c r="L64" s="2">
        <v>2</v>
      </c>
    </row>
    <row r="65" spans="4:8" ht="24" customHeight="1" x14ac:dyDescent="0.2">
      <c r="D65" s="27">
        <v>1</v>
      </c>
      <c r="E65" s="28">
        <v>3</v>
      </c>
    </row>
    <row r="75" spans="4:8" ht="24" customHeight="1" x14ac:dyDescent="0.2">
      <c r="G75" s="2">
        <v>3</v>
      </c>
      <c r="H75" s="2">
        <v>1</v>
      </c>
    </row>
    <row r="76" spans="4:8" ht="24" customHeight="1" x14ac:dyDescent="0.2">
      <c r="D76" s="2">
        <v>2</v>
      </c>
      <c r="E76" s="2">
        <v>3</v>
      </c>
      <c r="G76" s="2">
        <v>1</v>
      </c>
      <c r="H76" s="2">
        <v>2</v>
      </c>
    </row>
    <row r="77" spans="4:8" ht="24" customHeight="1" x14ac:dyDescent="0.2">
      <c r="D77" s="27">
        <v>1</v>
      </c>
      <c r="E77" s="28">
        <v>3</v>
      </c>
      <c r="G77" s="2">
        <v>2</v>
      </c>
      <c r="H77" s="2">
        <v>1</v>
      </c>
    </row>
    <row r="78" spans="4:8" ht="24" customHeight="1" x14ac:dyDescent="0.2">
      <c r="G78" s="2">
        <v>2</v>
      </c>
      <c r="H78" s="2">
        <v>1</v>
      </c>
    </row>
    <row r="85" spans="1:11" s="3" customFormat="1" ht="37" x14ac:dyDescent="0.45">
      <c r="A85" s="3" t="s">
        <v>42</v>
      </c>
    </row>
    <row r="86" spans="1:11" ht="24" customHeight="1" x14ac:dyDescent="0.2">
      <c r="A86" s="13" t="str">
        <f>HYPERLINK("#A1","[top]")</f>
        <v>[top]</v>
      </c>
    </row>
    <row r="88" spans="1:11" ht="24" customHeight="1" x14ac:dyDescent="0.2">
      <c r="D88" s="14"/>
      <c r="E88" s="14"/>
      <c r="F88" s="14"/>
      <c r="G88" s="14"/>
    </row>
    <row r="89" spans="1:11" ht="24" customHeight="1" x14ac:dyDescent="0.2">
      <c r="D89" s="14"/>
      <c r="E89" s="14"/>
      <c r="F89" s="14"/>
      <c r="G89" s="14"/>
      <c r="H89" s="14"/>
      <c r="I89" s="14"/>
      <c r="J89" s="14"/>
      <c r="K89" s="14"/>
    </row>
    <row r="90" spans="1:11" ht="24" customHeight="1" x14ac:dyDescent="0.2">
      <c r="D90" s="14"/>
      <c r="E90" s="14"/>
      <c r="F90" s="14"/>
      <c r="G90" s="14"/>
      <c r="H90" s="35">
        <v>2</v>
      </c>
      <c r="I90" s="35">
        <v>4</v>
      </c>
      <c r="J90" s="35">
        <v>6</v>
      </c>
      <c r="K90" s="35">
        <v>8</v>
      </c>
    </row>
    <row r="91" spans="1:11" ht="24" customHeight="1" x14ac:dyDescent="0.2">
      <c r="D91" s="14"/>
      <c r="E91" s="14"/>
      <c r="F91" s="14"/>
      <c r="G91" s="14"/>
      <c r="H91" s="14"/>
      <c r="I91" s="14"/>
    </row>
    <row r="92" spans="1:11" ht="24" customHeight="1" x14ac:dyDescent="0.2">
      <c r="E92" s="14"/>
      <c r="F92" s="35">
        <v>1</v>
      </c>
      <c r="G92" s="14"/>
      <c r="H92" s="35"/>
      <c r="I92" s="35"/>
      <c r="J92" s="35"/>
      <c r="K92" s="35"/>
    </row>
    <row r="93" spans="1:11" ht="24" customHeight="1" x14ac:dyDescent="0.2">
      <c r="E93" s="14"/>
      <c r="F93" s="35">
        <v>3</v>
      </c>
      <c r="G93" s="14"/>
      <c r="H93" s="35"/>
      <c r="I93" s="35"/>
      <c r="J93" s="35"/>
      <c r="K93" s="35"/>
    </row>
    <row r="94" spans="1:11" ht="24" customHeight="1" x14ac:dyDescent="0.2">
      <c r="C94" s="1"/>
      <c r="E94" s="14"/>
      <c r="F94" s="35">
        <v>5</v>
      </c>
      <c r="H94" s="35"/>
      <c r="I94" s="35"/>
      <c r="J94" s="35"/>
      <c r="K94" s="35"/>
    </row>
    <row r="95" spans="1:11" ht="24" customHeight="1" x14ac:dyDescent="0.2">
      <c r="C95" s="1"/>
      <c r="E95" s="14"/>
      <c r="F95" s="35">
        <v>7</v>
      </c>
      <c r="H95" s="35"/>
      <c r="I95" s="35"/>
      <c r="J95" s="35"/>
      <c r="K95" s="35"/>
    </row>
    <row r="99" spans="1:11" s="3" customFormat="1" ht="37" x14ac:dyDescent="0.45">
      <c r="A99" s="3" t="s">
        <v>41</v>
      </c>
    </row>
    <row r="100" spans="1:11" ht="24" customHeight="1" x14ac:dyDescent="0.2">
      <c r="A100" s="13" t="str">
        <f>HYPERLINK("#A1","[top]")</f>
        <v>[top]</v>
      </c>
    </row>
    <row r="102" spans="1:11" ht="24" customHeight="1" x14ac:dyDescent="0.2">
      <c r="D102" s="14"/>
      <c r="E102" s="14"/>
      <c r="F102" s="14"/>
      <c r="G102" s="14"/>
      <c r="H102" s="29" t="s">
        <v>34</v>
      </c>
      <c r="I102" s="29" t="s">
        <v>35</v>
      </c>
      <c r="J102" s="29" t="s">
        <v>39</v>
      </c>
      <c r="K102" s="29" t="s">
        <v>40</v>
      </c>
    </row>
    <row r="103" spans="1:11" ht="24" customHeight="1" x14ac:dyDescent="0.2">
      <c r="D103" s="14"/>
      <c r="E103" s="14"/>
      <c r="F103" s="14"/>
      <c r="G103" s="14"/>
      <c r="H103" s="30"/>
      <c r="I103" s="30"/>
      <c r="J103" s="30"/>
      <c r="K103" s="30"/>
    </row>
    <row r="104" spans="1:11" ht="24" customHeight="1" x14ac:dyDescent="0.2">
      <c r="D104" s="14"/>
      <c r="E104" s="14"/>
      <c r="F104" s="14"/>
      <c r="G104" s="14"/>
      <c r="H104" s="31"/>
      <c r="I104" s="31"/>
      <c r="J104" s="31"/>
      <c r="K104" s="31"/>
    </row>
    <row r="105" spans="1:11" ht="24" customHeight="1" x14ac:dyDescent="0.2">
      <c r="D105" s="14"/>
      <c r="E105" s="14"/>
      <c r="F105" s="14"/>
      <c r="G105" s="14"/>
      <c r="H105" s="14"/>
      <c r="I105" s="14"/>
    </row>
    <row r="106" spans="1:11" ht="24" customHeight="1" x14ac:dyDescent="0.2">
      <c r="D106" s="32" t="s">
        <v>32</v>
      </c>
      <c r="E106" s="33"/>
      <c r="F106" s="34"/>
      <c r="G106" s="14"/>
      <c r="H106" s="35"/>
      <c r="I106" s="35"/>
      <c r="J106" s="35"/>
      <c r="K106" s="35"/>
    </row>
    <row r="107" spans="1:11" ht="24" customHeight="1" x14ac:dyDescent="0.2">
      <c r="D107" s="32" t="s">
        <v>33</v>
      </c>
      <c r="E107" s="33"/>
      <c r="F107" s="34"/>
      <c r="G107" s="14"/>
      <c r="H107" s="35"/>
      <c r="I107" s="35"/>
      <c r="J107" s="35"/>
      <c r="K107" s="35"/>
    </row>
    <row r="108" spans="1:11" ht="24" customHeight="1" x14ac:dyDescent="0.2">
      <c r="C108" s="1"/>
      <c r="D108" s="32" t="s">
        <v>36</v>
      </c>
      <c r="E108" s="33"/>
      <c r="F108" s="34"/>
      <c r="H108" s="35"/>
      <c r="I108" s="35"/>
      <c r="J108" s="35"/>
      <c r="K108" s="35"/>
    </row>
    <row r="109" spans="1:11" ht="24" customHeight="1" x14ac:dyDescent="0.2">
      <c r="C109" s="1"/>
      <c r="D109" s="32" t="s">
        <v>37</v>
      </c>
      <c r="E109" s="33"/>
      <c r="F109" s="34"/>
      <c r="H109" s="35"/>
      <c r="I109" s="35"/>
      <c r="J109" s="35"/>
      <c r="K109" s="35"/>
    </row>
    <row r="110" spans="1:11" ht="24" customHeight="1" x14ac:dyDescent="0.2">
      <c r="D110" s="32" t="s">
        <v>38</v>
      </c>
      <c r="E110" s="33"/>
      <c r="F110" s="34"/>
      <c r="H110" s="35"/>
      <c r="I110" s="35"/>
      <c r="J110" s="35"/>
      <c r="K110" s="35"/>
    </row>
    <row r="111" spans="1:11" ht="24" customHeight="1" x14ac:dyDescent="0.2">
      <c r="D111" s="1"/>
      <c r="E111" s="1"/>
      <c r="F111" s="1"/>
      <c r="H111" s="1"/>
      <c r="I111" s="1"/>
      <c r="J111" s="1"/>
    </row>
    <row r="113" spans="1:10" s="3" customFormat="1" ht="37" x14ac:dyDescent="0.45">
      <c r="A113" s="3" t="s">
        <v>18</v>
      </c>
    </row>
    <row r="114" spans="1:10" ht="24" customHeight="1" x14ac:dyDescent="0.2">
      <c r="A114" s="13" t="str">
        <f>HYPERLINK("#A1","[top]")</f>
        <v>[top]</v>
      </c>
    </row>
    <row r="116" spans="1:10" ht="24" customHeight="1" x14ac:dyDescent="0.2">
      <c r="H116" s="18">
        <v>3</v>
      </c>
      <c r="I116" s="18">
        <v>1</v>
      </c>
      <c r="J116" s="1"/>
    </row>
    <row r="117" spans="1:10" ht="24" customHeight="1" x14ac:dyDescent="0.2">
      <c r="H117" s="19">
        <v>2</v>
      </c>
      <c r="I117" s="19">
        <v>3</v>
      </c>
      <c r="J117" s="1"/>
    </row>
    <row r="118" spans="1:10" ht="24" customHeight="1" x14ac:dyDescent="0.2">
      <c r="H118" s="20">
        <v>4</v>
      </c>
      <c r="I118" s="20">
        <v>2</v>
      </c>
      <c r="J118" s="1"/>
    </row>
    <row r="120" spans="1:10" ht="24" customHeight="1" x14ac:dyDescent="0.2">
      <c r="D120" s="4">
        <v>3</v>
      </c>
      <c r="E120" s="5">
        <v>1</v>
      </c>
      <c r="F120" s="6">
        <v>4</v>
      </c>
      <c r="H120" s="2"/>
      <c r="I120" s="2"/>
      <c r="J120" s="1"/>
    </row>
    <row r="121" spans="1:10" ht="24" customHeight="1" x14ac:dyDescent="0.2">
      <c r="D121" s="4">
        <v>2</v>
      </c>
      <c r="E121" s="5">
        <v>3</v>
      </c>
      <c r="F121" s="6">
        <v>1</v>
      </c>
      <c r="H121" s="2"/>
      <c r="I121" s="2"/>
      <c r="J121" s="1"/>
    </row>
    <row r="122" spans="1:10" ht="24" customHeight="1" x14ac:dyDescent="0.2">
      <c r="C122" s="1" t="s">
        <v>0</v>
      </c>
      <c r="D122" s="1"/>
      <c r="E122" s="1"/>
      <c r="F122" s="1"/>
      <c r="H122" s="1"/>
      <c r="I122" s="1"/>
      <c r="J122" s="1"/>
    </row>
    <row r="123" spans="1:10" ht="24" customHeight="1" x14ac:dyDescent="0.2">
      <c r="C123" s="1" t="s">
        <v>0</v>
      </c>
      <c r="D123" s="1"/>
      <c r="E123" s="1"/>
      <c r="F123" s="1"/>
      <c r="H123" s="1"/>
      <c r="I123" s="1"/>
      <c r="J123" s="1"/>
    </row>
    <row r="124" spans="1:10" ht="24" customHeight="1" x14ac:dyDescent="0.2">
      <c r="D124" s="1"/>
      <c r="E124" s="1"/>
      <c r="F124" s="1"/>
      <c r="H124" s="1"/>
      <c r="I124" s="1"/>
      <c r="J124" s="1"/>
    </row>
    <row r="125" spans="1:10" ht="24" customHeight="1" x14ac:dyDescent="0.2">
      <c r="D125" s="1"/>
      <c r="E125" s="1"/>
      <c r="F125" s="1"/>
      <c r="H125" s="1"/>
      <c r="I125" s="1"/>
      <c r="J125" s="1"/>
    </row>
    <row r="127" spans="1:10" s="3" customFormat="1" ht="37" x14ac:dyDescent="0.45">
      <c r="A127" s="3" t="s">
        <v>19</v>
      </c>
    </row>
    <row r="128" spans="1:10" ht="24" customHeight="1" x14ac:dyDescent="0.2">
      <c r="A128" s="13" t="str">
        <f>HYPERLINK("#A1","[top]")</f>
        <v>[top]</v>
      </c>
    </row>
    <row r="130" spans="1:13" ht="24" customHeight="1" x14ac:dyDescent="0.2">
      <c r="J130" s="1" t="s">
        <v>3</v>
      </c>
      <c r="K130" s="1" t="s">
        <v>3</v>
      </c>
      <c r="L130" s="1" t="s">
        <v>3</v>
      </c>
      <c r="M130" s="1" t="s">
        <v>3</v>
      </c>
    </row>
    <row r="131" spans="1:13" ht="24" customHeight="1" x14ac:dyDescent="0.2">
      <c r="H131" s="18">
        <v>3</v>
      </c>
      <c r="I131" s="18">
        <v>1</v>
      </c>
      <c r="J131" s="1"/>
      <c r="K131" s="1"/>
      <c r="L131" s="1"/>
      <c r="M131" s="1"/>
    </row>
    <row r="132" spans="1:13" ht="24" customHeight="1" x14ac:dyDescent="0.2">
      <c r="H132" s="19">
        <v>2</v>
      </c>
      <c r="I132" s="19">
        <v>3</v>
      </c>
      <c r="J132" s="1"/>
      <c r="K132" s="1"/>
      <c r="L132" s="1"/>
      <c r="M132" s="1"/>
    </row>
    <row r="133" spans="1:13" ht="24" customHeight="1" x14ac:dyDescent="0.2">
      <c r="H133" s="20">
        <v>4</v>
      </c>
      <c r="I133" s="20">
        <v>2</v>
      </c>
      <c r="J133" s="1"/>
      <c r="K133" s="1"/>
      <c r="L133" s="1"/>
      <c r="M133" s="1"/>
    </row>
    <row r="134" spans="1:13" ht="24" customHeight="1" x14ac:dyDescent="0.2">
      <c r="J134" s="1"/>
      <c r="K134" s="1"/>
      <c r="L134" s="1"/>
      <c r="M134" s="1"/>
    </row>
    <row r="135" spans="1:13" ht="24" customHeight="1" x14ac:dyDescent="0.2">
      <c r="D135" s="4">
        <v>3</v>
      </c>
      <c r="E135" s="5">
        <v>1</v>
      </c>
      <c r="F135" s="6">
        <v>4</v>
      </c>
      <c r="H135" s="2"/>
      <c r="I135" s="2"/>
      <c r="J135" s="1"/>
      <c r="K135" s="1"/>
      <c r="L135" s="1"/>
      <c r="M135" s="1"/>
    </row>
    <row r="136" spans="1:13" ht="24" customHeight="1" x14ac:dyDescent="0.2">
      <c r="D136" s="4">
        <v>2</v>
      </c>
      <c r="E136" s="5">
        <v>3</v>
      </c>
      <c r="F136" s="6">
        <v>1</v>
      </c>
      <c r="H136" s="2"/>
      <c r="I136" s="2"/>
      <c r="J136" s="1"/>
      <c r="K136" s="1"/>
      <c r="L136" s="1"/>
      <c r="M136" s="1"/>
    </row>
    <row r="137" spans="1:13" ht="24" customHeight="1" x14ac:dyDescent="0.2">
      <c r="D137" s="4">
        <v>1</v>
      </c>
      <c r="E137" s="5">
        <v>1</v>
      </c>
      <c r="F137" s="6">
        <v>3</v>
      </c>
      <c r="H137" s="2"/>
      <c r="I137" s="2"/>
      <c r="J137" s="1"/>
      <c r="K137" s="1"/>
      <c r="L137" s="1"/>
      <c r="M137" s="1"/>
    </row>
    <row r="138" spans="1:13" ht="24" customHeight="1" x14ac:dyDescent="0.2">
      <c r="D138" s="4">
        <v>2</v>
      </c>
      <c r="E138" s="5">
        <v>3</v>
      </c>
      <c r="F138" s="6">
        <v>4</v>
      </c>
      <c r="H138" s="2"/>
      <c r="I138" s="2"/>
      <c r="J138" s="1"/>
      <c r="K138" s="1"/>
      <c r="L138" s="1"/>
      <c r="M138" s="1"/>
    </row>
    <row r="139" spans="1:13" ht="24" customHeight="1" x14ac:dyDescent="0.2">
      <c r="D139" s="1"/>
      <c r="E139" s="1"/>
      <c r="F139" s="1"/>
      <c r="H139" s="1"/>
      <c r="I139" s="1"/>
      <c r="J139" s="1"/>
    </row>
    <row r="140" spans="1:13" ht="24" customHeight="1" x14ac:dyDescent="0.2">
      <c r="D140" s="1"/>
      <c r="E140" s="1"/>
      <c r="F140" s="1"/>
      <c r="H140" s="1"/>
      <c r="I140" s="1"/>
      <c r="J140" s="1"/>
    </row>
    <row r="142" spans="1:13" s="3" customFormat="1" ht="37" x14ac:dyDescent="0.45">
      <c r="A142" s="3" t="s">
        <v>16</v>
      </c>
    </row>
    <row r="143" spans="1:13" ht="24" customHeight="1" x14ac:dyDescent="0.2">
      <c r="A143" s="13" t="str">
        <f>HYPERLINK("#A1","[top]")</f>
        <v>[top]</v>
      </c>
    </row>
    <row r="145" spans="1:10" ht="24" customHeight="1" x14ac:dyDescent="0.2">
      <c r="H145" s="18">
        <v>1</v>
      </c>
      <c r="I145" s="18">
        <v>1</v>
      </c>
      <c r="J145" s="18">
        <v>1</v>
      </c>
    </row>
    <row r="146" spans="1:10" ht="24" customHeight="1" x14ac:dyDescent="0.2">
      <c r="H146" s="19">
        <v>2</v>
      </c>
      <c r="I146" s="19">
        <v>2</v>
      </c>
      <c r="J146" s="19">
        <v>2</v>
      </c>
    </row>
    <row r="147" spans="1:10" ht="24" customHeight="1" x14ac:dyDescent="0.2">
      <c r="H147" s="19">
        <v>5</v>
      </c>
      <c r="I147" s="19">
        <v>5</v>
      </c>
      <c r="J147" s="19">
        <v>5</v>
      </c>
    </row>
    <row r="148" spans="1:10" ht="24" customHeight="1" x14ac:dyDescent="0.2">
      <c r="H148" s="20">
        <v>9</v>
      </c>
      <c r="I148" s="20">
        <v>9</v>
      </c>
      <c r="J148" s="20">
        <v>9</v>
      </c>
    </row>
    <row r="150" spans="1:10" ht="24" customHeight="1" x14ac:dyDescent="0.2">
      <c r="C150" s="4">
        <v>0</v>
      </c>
      <c r="D150" s="5">
        <v>0</v>
      </c>
      <c r="E150" s="5">
        <v>0</v>
      </c>
      <c r="F150" s="6">
        <v>0</v>
      </c>
      <c r="H150" s="4" cm="1">
        <f t="array" ref="H150:J153">MMULT(C150:F153,H145:J148)</f>
        <v>0</v>
      </c>
      <c r="I150" s="5">
        <v>0</v>
      </c>
      <c r="J150" s="6">
        <v>0</v>
      </c>
    </row>
    <row r="151" spans="1:10" ht="24" customHeight="1" x14ac:dyDescent="0.2">
      <c r="C151" s="4">
        <v>0</v>
      </c>
      <c r="D151" s="5">
        <v>0</v>
      </c>
      <c r="E151" s="5">
        <v>0</v>
      </c>
      <c r="F151" s="6">
        <v>0</v>
      </c>
      <c r="H151" s="4">
        <v>0</v>
      </c>
      <c r="I151" s="5">
        <v>0</v>
      </c>
      <c r="J151" s="6">
        <v>0</v>
      </c>
    </row>
    <row r="152" spans="1:10" ht="24" customHeight="1" x14ac:dyDescent="0.2">
      <c r="C152" s="4">
        <v>0</v>
      </c>
      <c r="D152" s="5">
        <v>0</v>
      </c>
      <c r="E152" s="5">
        <v>0</v>
      </c>
      <c r="F152" s="6">
        <v>1</v>
      </c>
      <c r="H152" s="4">
        <v>9</v>
      </c>
      <c r="I152" s="5">
        <v>9</v>
      </c>
      <c r="J152" s="6">
        <v>9</v>
      </c>
    </row>
    <row r="153" spans="1:10" ht="24" customHeight="1" x14ac:dyDescent="0.2">
      <c r="C153" s="4">
        <v>0</v>
      </c>
      <c r="D153" s="5">
        <v>0</v>
      </c>
      <c r="E153" s="5">
        <v>0</v>
      </c>
      <c r="F153" s="6">
        <v>0</v>
      </c>
      <c r="H153" s="4">
        <v>0</v>
      </c>
      <c r="I153" s="5">
        <v>0</v>
      </c>
      <c r="J153" s="6">
        <v>0</v>
      </c>
    </row>
    <row r="156" spans="1:10" s="3" customFormat="1" ht="37" x14ac:dyDescent="0.45">
      <c r="A156" s="3" t="s">
        <v>17</v>
      </c>
    </row>
    <row r="157" spans="1:10" ht="24" customHeight="1" x14ac:dyDescent="0.2">
      <c r="A157" s="13" t="str">
        <f>HYPERLINK("#A1","[top]")</f>
        <v>[top]</v>
      </c>
    </row>
    <row r="159" spans="1:10" ht="24" customHeight="1" x14ac:dyDescent="0.2">
      <c r="H159" s="18">
        <v>0</v>
      </c>
      <c r="I159" s="18">
        <v>0</v>
      </c>
      <c r="J159" s="18">
        <v>0</v>
      </c>
    </row>
    <row r="160" spans="1:10" ht="24" customHeight="1" x14ac:dyDescent="0.2">
      <c r="H160" s="19">
        <v>0</v>
      </c>
      <c r="I160" s="19">
        <v>0</v>
      </c>
      <c r="J160" s="19">
        <v>0</v>
      </c>
    </row>
    <row r="161" spans="1:10" ht="24" customHeight="1" x14ac:dyDescent="0.2">
      <c r="H161" s="19">
        <v>0</v>
      </c>
      <c r="I161" s="19">
        <v>0</v>
      </c>
      <c r="J161" s="19">
        <v>0</v>
      </c>
    </row>
    <row r="162" spans="1:10" ht="24" customHeight="1" x14ac:dyDescent="0.2">
      <c r="H162" s="20">
        <v>0</v>
      </c>
      <c r="I162" s="20">
        <v>0</v>
      </c>
      <c r="J162" s="20">
        <v>0</v>
      </c>
    </row>
    <row r="164" spans="1:10" ht="24" customHeight="1" x14ac:dyDescent="0.2">
      <c r="C164" s="4">
        <v>1</v>
      </c>
      <c r="D164" s="5">
        <v>2</v>
      </c>
      <c r="E164" s="5">
        <v>5</v>
      </c>
      <c r="F164" s="6">
        <v>9</v>
      </c>
      <c r="H164" s="18" cm="1">
        <f t="array" ref="H164:J167">MMULT(C164:F167,H159:J162)</f>
        <v>0</v>
      </c>
      <c r="I164" s="18">
        <v>0</v>
      </c>
      <c r="J164" s="18">
        <v>0</v>
      </c>
    </row>
    <row r="165" spans="1:10" ht="24" customHeight="1" x14ac:dyDescent="0.2">
      <c r="C165" s="4">
        <v>1</v>
      </c>
      <c r="D165" s="5">
        <v>2</v>
      </c>
      <c r="E165" s="5">
        <v>5</v>
      </c>
      <c r="F165" s="6">
        <v>9</v>
      </c>
      <c r="H165" s="19">
        <v>0</v>
      </c>
      <c r="I165" s="19">
        <v>0</v>
      </c>
      <c r="J165" s="19">
        <v>0</v>
      </c>
    </row>
    <row r="166" spans="1:10" ht="24" customHeight="1" x14ac:dyDescent="0.2">
      <c r="C166" s="4">
        <v>1</v>
      </c>
      <c r="D166" s="5">
        <v>2</v>
      </c>
      <c r="E166" s="5">
        <v>5</v>
      </c>
      <c r="F166" s="6">
        <v>9</v>
      </c>
      <c r="H166" s="19">
        <v>0</v>
      </c>
      <c r="I166" s="19">
        <v>0</v>
      </c>
      <c r="J166" s="19">
        <v>0</v>
      </c>
    </row>
    <row r="167" spans="1:10" ht="24" customHeight="1" x14ac:dyDescent="0.2">
      <c r="C167" s="4">
        <v>1</v>
      </c>
      <c r="D167" s="5">
        <v>2</v>
      </c>
      <c r="E167" s="5">
        <v>5</v>
      </c>
      <c r="F167" s="6">
        <v>9</v>
      </c>
      <c r="H167" s="20">
        <v>0</v>
      </c>
      <c r="I167" s="20">
        <v>0</v>
      </c>
      <c r="J167" s="20">
        <v>0</v>
      </c>
    </row>
    <row r="170" spans="1:10" s="3" customFormat="1" ht="37" x14ac:dyDescent="0.45">
      <c r="A170" s="3" t="s">
        <v>25</v>
      </c>
    </row>
    <row r="171" spans="1:10" ht="24" customHeight="1" x14ac:dyDescent="0.2">
      <c r="A171" s="13" t="str">
        <f>HYPERLINK("#A1","[top]")</f>
        <v>[top]</v>
      </c>
    </row>
    <row r="173" spans="1:10" ht="24" customHeight="1" x14ac:dyDescent="0.2">
      <c r="H173" s="2">
        <v>1</v>
      </c>
    </row>
    <row r="174" spans="1:10" ht="24" customHeight="1" x14ac:dyDescent="0.2">
      <c r="H174" s="2">
        <v>2</v>
      </c>
    </row>
    <row r="175" spans="1:10" ht="24" customHeight="1" x14ac:dyDescent="0.2">
      <c r="H175" s="2">
        <v>2</v>
      </c>
    </row>
    <row r="176" spans="1:10" ht="24" customHeight="1" x14ac:dyDescent="0.2">
      <c r="H176" s="2">
        <v>1</v>
      </c>
    </row>
    <row r="177" spans="1:21" ht="24" customHeight="1" x14ac:dyDescent="0.2">
      <c r="H177" s="1" t="s">
        <v>0</v>
      </c>
    </row>
    <row r="179" spans="1:21" ht="24" customHeight="1" x14ac:dyDescent="0.2">
      <c r="C179" s="2">
        <v>1</v>
      </c>
      <c r="D179" s="2">
        <v>-1</v>
      </c>
      <c r="E179" s="2">
        <v>1</v>
      </c>
      <c r="F179" s="2">
        <v>3</v>
      </c>
      <c r="G179" s="1" t="s">
        <v>3</v>
      </c>
      <c r="H179" s="2"/>
    </row>
    <row r="180" spans="1:21" ht="24" customHeight="1" x14ac:dyDescent="0.2">
      <c r="F180" s="1"/>
      <c r="G180" s="1"/>
      <c r="H180" s="1"/>
      <c r="I180" s="1"/>
      <c r="M180" s="1"/>
      <c r="O180" s="1"/>
    </row>
    <row r="181" spans="1:21" ht="24" customHeight="1" x14ac:dyDescent="0.2">
      <c r="F181" s="1"/>
      <c r="G181" s="1"/>
      <c r="H181" s="1"/>
      <c r="I181" s="1"/>
      <c r="M181" s="1"/>
      <c r="O181" s="1"/>
    </row>
    <row r="182" spans="1:21" ht="24" customHeight="1" x14ac:dyDescent="0.2">
      <c r="F182" s="1"/>
      <c r="G182" s="1"/>
      <c r="H182" s="1"/>
      <c r="I182" s="1"/>
      <c r="M182" s="1"/>
      <c r="O182" s="1"/>
    </row>
    <row r="183" spans="1:21" s="3" customFormat="1" ht="37" x14ac:dyDescent="0.45">
      <c r="A183" s="3" t="s">
        <v>26</v>
      </c>
    </row>
    <row r="184" spans="1:21" ht="24" customHeight="1" x14ac:dyDescent="0.2">
      <c r="A184" s="13" t="str">
        <f>HYPERLINK("#A1","[top]")</f>
        <v>[top]</v>
      </c>
    </row>
    <row r="186" spans="1:21" ht="24" customHeight="1" x14ac:dyDescent="0.2">
      <c r="H186" s="24" t="s">
        <v>21</v>
      </c>
      <c r="J186" s="2">
        <v>1</v>
      </c>
      <c r="L186" s="2">
        <v>-1</v>
      </c>
    </row>
    <row r="187" spans="1:21" ht="24" customHeight="1" x14ac:dyDescent="0.2">
      <c r="H187" s="24" t="s">
        <v>22</v>
      </c>
      <c r="J187" s="2">
        <v>1</v>
      </c>
      <c r="L187" s="2">
        <v>-1</v>
      </c>
    </row>
    <row r="188" spans="1:21" ht="24" customHeight="1" x14ac:dyDescent="0.2">
      <c r="H188" s="24" t="s">
        <v>23</v>
      </c>
      <c r="J188" s="2">
        <v>1</v>
      </c>
      <c r="L188" s="2">
        <v>0</v>
      </c>
    </row>
    <row r="189" spans="1:21" ht="24" customHeight="1" x14ac:dyDescent="0.2">
      <c r="H189" s="24" t="s">
        <v>24</v>
      </c>
      <c r="J189" s="2">
        <v>1</v>
      </c>
      <c r="L189" s="2">
        <v>1</v>
      </c>
    </row>
    <row r="190" spans="1:21" ht="24" customHeight="1" x14ac:dyDescent="0.2">
      <c r="J190" s="1" t="s">
        <v>0</v>
      </c>
      <c r="L190" s="1" t="s">
        <v>0</v>
      </c>
    </row>
    <row r="191" spans="1:21" ht="49" customHeight="1" x14ac:dyDescent="0.2">
      <c r="C191" s="22" t="str">
        <f>_xlfn.LET(_xlpm.w,C192,IF(_xlpm.w&lt;=0,"not",CHOOSE(_xlpm.w,"little","very","extremely")))</f>
        <v>little</v>
      </c>
      <c r="D191" s="22" t="str">
        <f>_xlfn.LET(_xlpm.w,D192,IF(_xlpm.w&lt;=0,"not",CHOOSE(_xlpm.w,"little","very","extremely")))</f>
        <v>not</v>
      </c>
      <c r="E191" s="22" t="str">
        <f>_xlfn.LET(_xlpm.w,E192,IF(_xlpm.w&lt;=0,"not",CHOOSE(_xlpm.w,"little","very","extremely")))</f>
        <v>little</v>
      </c>
      <c r="F191" s="23" t="str">
        <f>_xlfn.LET(_xlpm.w,F192,IF(_xlpm.w&lt;=0,"not",CHOOSE(_xlpm.w,"little","very","extremely")))</f>
        <v>extremely</v>
      </c>
      <c r="H191" t="str" cm="1">
        <f t="array" ref="H191">_xlfn.LET(_xlpm.weights, C191:F191, _xlpm.features, TRANSPOSE(H186:H189), _xlfn.TEXTJOIN(", ", TRUE, _xlpm.weights &amp; " " &amp; _xlpm.features))</f>
        <v>little big, not red, little round, extremely juicy</v>
      </c>
      <c r="U191" s="1"/>
    </row>
    <row r="192" spans="1:21" ht="24" customHeight="1" x14ac:dyDescent="0.2">
      <c r="C192" s="2">
        <v>1</v>
      </c>
      <c r="D192" s="2">
        <v>-1</v>
      </c>
      <c r="E192" s="2">
        <v>1</v>
      </c>
      <c r="F192" s="2">
        <v>3</v>
      </c>
      <c r="G192" s="1" t="s">
        <v>3</v>
      </c>
      <c r="J192" s="2" cm="1">
        <f t="array" ref="J192">MMULT(C192:F192,J186:J189)</f>
        <v>4</v>
      </c>
      <c r="L192" s="2" cm="1">
        <f t="array" ref="L192">MMULT(C192:F192,L186:L189)</f>
        <v>3</v>
      </c>
    </row>
    <row r="193" spans="1:15" ht="24" customHeight="1" x14ac:dyDescent="0.2">
      <c r="F193" s="21"/>
      <c r="M193" s="1"/>
      <c r="O193" s="1"/>
    </row>
    <row r="194" spans="1:15" ht="24" customHeight="1" x14ac:dyDescent="0.2">
      <c r="F194" s="21"/>
    </row>
    <row r="196" spans="1:15" s="3" customFormat="1" ht="37" x14ac:dyDescent="0.45">
      <c r="A196" s="3" t="s">
        <v>27</v>
      </c>
    </row>
    <row r="197" spans="1:15" ht="24" customHeight="1" x14ac:dyDescent="0.2">
      <c r="A197" s="13" t="str">
        <f>HYPERLINK("#A1","[top]")</f>
        <v>[top]</v>
      </c>
    </row>
    <row r="199" spans="1:15" ht="24" customHeight="1" x14ac:dyDescent="0.2">
      <c r="J199" s="25">
        <f>J192</f>
        <v>4</v>
      </c>
      <c r="L199" s="25">
        <f>L192</f>
        <v>3</v>
      </c>
    </row>
    <row r="200" spans="1:15" ht="24" customHeight="1" x14ac:dyDescent="0.2">
      <c r="G200" t="s">
        <v>28</v>
      </c>
      <c r="J200" s="1"/>
      <c r="L200" s="1"/>
    </row>
    <row r="201" spans="1:15" ht="24" customHeight="1" x14ac:dyDescent="0.2">
      <c r="G201" s="1" t="s">
        <v>29</v>
      </c>
      <c r="H201" s="25">
        <v>5</v>
      </c>
      <c r="J201" s="26"/>
      <c r="L201" s="26"/>
    </row>
    <row r="202" spans="1:15" ht="24" customHeight="1" x14ac:dyDescent="0.2">
      <c r="J202" s="1" t="s">
        <v>0</v>
      </c>
      <c r="L202" s="1" t="s">
        <v>0</v>
      </c>
    </row>
    <row r="203" spans="1:15" ht="24" customHeight="1" x14ac:dyDescent="0.2">
      <c r="H203" t="s">
        <v>31</v>
      </c>
      <c r="J203" s="2"/>
      <c r="L203" s="2"/>
    </row>
    <row r="207" spans="1:15" s="3" customFormat="1" ht="37" x14ac:dyDescent="0.45">
      <c r="A207" s="3" t="s">
        <v>30</v>
      </c>
    </row>
    <row r="208" spans="1:15" ht="24" customHeight="1" x14ac:dyDescent="0.2">
      <c r="A208" s="13" t="str">
        <f>HYPERLINK("#A1","[top]")</f>
        <v>[top]</v>
      </c>
    </row>
    <row r="210" spans="3:11" ht="24" customHeight="1" x14ac:dyDescent="0.2">
      <c r="H210" s="18">
        <v>1</v>
      </c>
      <c r="I210" s="18">
        <v>0</v>
      </c>
      <c r="J210" s="18">
        <v>4</v>
      </c>
      <c r="K210" s="18">
        <v>2</v>
      </c>
    </row>
    <row r="211" spans="3:11" ht="24" customHeight="1" x14ac:dyDescent="0.2">
      <c r="H211" s="19">
        <v>2</v>
      </c>
      <c r="I211" s="19">
        <v>3</v>
      </c>
      <c r="J211" s="19">
        <v>2</v>
      </c>
      <c r="K211" s="19">
        <v>1</v>
      </c>
    </row>
    <row r="212" spans="3:11" ht="24" customHeight="1" x14ac:dyDescent="0.2">
      <c r="H212" s="19">
        <v>1</v>
      </c>
      <c r="I212" s="19">
        <v>2</v>
      </c>
      <c r="J212" s="19">
        <v>1</v>
      </c>
      <c r="K212" s="19">
        <v>0</v>
      </c>
    </row>
    <row r="213" spans="3:11" ht="24" customHeight="1" x14ac:dyDescent="0.2">
      <c r="H213" s="20">
        <v>4</v>
      </c>
      <c r="I213" s="20">
        <v>1</v>
      </c>
      <c r="J213" s="20">
        <v>2</v>
      </c>
      <c r="K213" s="20">
        <v>2</v>
      </c>
    </row>
    <row r="215" spans="3:11" ht="24" customHeight="1" x14ac:dyDescent="0.2">
      <c r="C215" s="4">
        <v>1</v>
      </c>
      <c r="D215" s="5">
        <v>1</v>
      </c>
      <c r="E215" s="5">
        <v>0</v>
      </c>
      <c r="F215" s="6">
        <v>1</v>
      </c>
      <c r="H215" s="4" cm="1">
        <f t="array" ref="H215:K218">MMULT(C215:F218,H210:K213)</f>
        <v>7</v>
      </c>
      <c r="I215" s="5">
        <v>4</v>
      </c>
      <c r="J215" s="5">
        <v>8</v>
      </c>
      <c r="K215" s="6">
        <v>5</v>
      </c>
    </row>
    <row r="216" spans="3:11" ht="24" customHeight="1" x14ac:dyDescent="0.2">
      <c r="C216" s="4">
        <v>2</v>
      </c>
      <c r="D216" s="5">
        <v>1</v>
      </c>
      <c r="E216" s="5">
        <v>1</v>
      </c>
      <c r="F216" s="6">
        <v>0</v>
      </c>
      <c r="H216" s="4">
        <v>5</v>
      </c>
      <c r="I216" s="5">
        <v>5</v>
      </c>
      <c r="J216" s="5">
        <v>11</v>
      </c>
      <c r="K216" s="6">
        <v>5</v>
      </c>
    </row>
    <row r="217" spans="3:11" ht="24" customHeight="1" x14ac:dyDescent="0.2">
      <c r="C217" s="4">
        <v>0</v>
      </c>
      <c r="D217" s="5">
        <v>1</v>
      </c>
      <c r="E217" s="5">
        <v>0</v>
      </c>
      <c r="F217" s="6">
        <v>1</v>
      </c>
      <c r="H217" s="4">
        <v>6</v>
      </c>
      <c r="I217" s="5">
        <v>4</v>
      </c>
      <c r="J217" s="5">
        <v>4</v>
      </c>
      <c r="K217" s="6">
        <v>3</v>
      </c>
    </row>
    <row r="218" spans="3:11" ht="24" customHeight="1" x14ac:dyDescent="0.2">
      <c r="C218" s="4">
        <v>1</v>
      </c>
      <c r="D218" s="5">
        <v>0</v>
      </c>
      <c r="E218" s="5">
        <v>1</v>
      </c>
      <c r="F218" s="6">
        <v>1</v>
      </c>
      <c r="H218" s="4">
        <v>6</v>
      </c>
      <c r="I218" s="5">
        <v>3</v>
      </c>
      <c r="J218" s="5">
        <v>7</v>
      </c>
      <c r="K218" s="6">
        <v>4</v>
      </c>
    </row>
    <row r="267" spans="1:11" s="3" customFormat="1" ht="37" x14ac:dyDescent="0.45">
      <c r="A267" s="3" t="s">
        <v>48</v>
      </c>
    </row>
    <row r="270" spans="1:11" ht="24" customHeight="1" x14ac:dyDescent="0.2">
      <c r="G270" t="s">
        <v>52</v>
      </c>
    </row>
    <row r="271" spans="1:11" ht="24" customHeight="1" x14ac:dyDescent="0.2">
      <c r="C271" t="s">
        <v>51</v>
      </c>
      <c r="G271" s="2">
        <v>3</v>
      </c>
      <c r="H271" s="2">
        <v>1</v>
      </c>
      <c r="J271" t="s">
        <v>53</v>
      </c>
    </row>
    <row r="272" spans="1:11" ht="24" customHeight="1" x14ac:dyDescent="0.2">
      <c r="C272" s="2">
        <v>3</v>
      </c>
      <c r="D272" s="2">
        <v>1</v>
      </c>
      <c r="E272" s="2">
        <v>4</v>
      </c>
      <c r="G272" s="2">
        <v>2</v>
      </c>
      <c r="H272" s="2">
        <v>3</v>
      </c>
      <c r="J272" s="2">
        <v>3</v>
      </c>
      <c r="K272" s="2">
        <v>4</v>
      </c>
    </row>
    <row r="273" spans="2:23" ht="24" customHeight="1" x14ac:dyDescent="0.2">
      <c r="C273" s="2">
        <v>2</v>
      </c>
      <c r="D273" s="2">
        <v>3</v>
      </c>
      <c r="E273" s="2">
        <v>1</v>
      </c>
      <c r="G273" s="2">
        <v>4</v>
      </c>
      <c r="H273" s="2">
        <v>2</v>
      </c>
      <c r="J273" s="2">
        <v>2</v>
      </c>
      <c r="K273" s="2">
        <v>1</v>
      </c>
    </row>
    <row r="277" spans="2:23" ht="24" customHeight="1" x14ac:dyDescent="0.2">
      <c r="B277" t="s">
        <v>49</v>
      </c>
      <c r="O277" t="s">
        <v>50</v>
      </c>
    </row>
    <row r="278" spans="2:23" ht="24" customHeight="1" x14ac:dyDescent="0.2">
      <c r="G278" t="s">
        <v>52</v>
      </c>
    </row>
    <row r="279" spans="2:23" ht="24" customHeight="1" x14ac:dyDescent="0.2">
      <c r="G279" s="2">
        <v>3</v>
      </c>
      <c r="H279" s="2">
        <v>1</v>
      </c>
      <c r="J279" t="s">
        <v>53</v>
      </c>
      <c r="O279" t="s">
        <v>53</v>
      </c>
      <c r="S279" t="s">
        <v>52</v>
      </c>
      <c r="W279" t="s">
        <v>51</v>
      </c>
    </row>
    <row r="280" spans="2:23" ht="24" customHeight="1" x14ac:dyDescent="0.2">
      <c r="G280" s="2">
        <v>2</v>
      </c>
      <c r="H280" s="2">
        <v>3</v>
      </c>
      <c r="J280" s="2">
        <v>3</v>
      </c>
      <c r="K280" s="2">
        <v>4</v>
      </c>
    </row>
    <row r="281" spans="2:23" ht="24" customHeight="1" x14ac:dyDescent="0.2">
      <c r="G281" s="2">
        <v>4</v>
      </c>
      <c r="H281" s="2">
        <v>2</v>
      </c>
      <c r="J281" s="2">
        <v>2</v>
      </c>
      <c r="K281" s="2">
        <v>1</v>
      </c>
    </row>
    <row r="282" spans="2:23" ht="24" customHeight="1" x14ac:dyDescent="0.2">
      <c r="C282" t="s">
        <v>51</v>
      </c>
    </row>
    <row r="283" spans="2:23" ht="24" customHeight="1" x14ac:dyDescent="0.2">
      <c r="C283" s="2">
        <v>3</v>
      </c>
      <c r="D283" s="2">
        <v>1</v>
      </c>
      <c r="E283" s="2">
        <v>4</v>
      </c>
    </row>
    <row r="284" spans="2:23" ht="24" customHeight="1" x14ac:dyDescent="0.2">
      <c r="C284" s="2">
        <v>2</v>
      </c>
      <c r="D284" s="2">
        <v>3</v>
      </c>
      <c r="E284" s="2">
        <v>1</v>
      </c>
    </row>
    <row r="290" spans="1:1" s="3" customFormat="1" ht="37" x14ac:dyDescent="0.45">
      <c r="A290" s="3" t="s">
        <v>12</v>
      </c>
    </row>
    <row r="293" spans="1:1" ht="24" customHeight="1" x14ac:dyDescent="0.2">
      <c r="A293" t="s">
        <v>46</v>
      </c>
    </row>
    <row r="295" spans="1:1" ht="24" customHeight="1" x14ac:dyDescent="0.2">
      <c r="A295" t="s">
        <v>43</v>
      </c>
    </row>
    <row r="296" spans="1:1" ht="24" customHeight="1" x14ac:dyDescent="0.2">
      <c r="A296" t="s">
        <v>44</v>
      </c>
    </row>
    <row r="298" spans="1:1" ht="24" customHeight="1" x14ac:dyDescent="0.2">
      <c r="A298" t="s">
        <v>47</v>
      </c>
    </row>
    <row r="300" spans="1:1" ht="24" customHeight="1" x14ac:dyDescent="0.2">
      <c r="A300" t="s">
        <v>45</v>
      </c>
    </row>
  </sheetData>
  <pageMargins left="0.7" right="0.7" top="0.75" bottom="0.75" header="0.3" footer="0.3"/>
  <pageSetup scale="38" fitToHeight="0" orientation="landscape" horizontalDpi="0" verticalDpi="0"/>
  <rowBreaks count="3" manualBreakCount="3">
    <brk id="146" max="16383" man="1"/>
    <brk id="194" max="16383" man="1"/>
    <brk id="237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7B1FA-C062-4FB3-B0EA-82BADC5E1A2B}">
  <sheetPr>
    <pageSetUpPr fitToPage="1"/>
  </sheetPr>
  <dimension ref="A1:BQ577"/>
  <sheetViews>
    <sheetView topLeftCell="A471" zoomScale="66" zoomScaleNormal="66" zoomScaleSheetLayoutView="194" workbookViewId="0">
      <selection activeCell="A36" sqref="A36"/>
    </sheetView>
  </sheetViews>
  <sheetFormatPr baseColWidth="10" defaultColWidth="4.83203125" defaultRowHeight="24" customHeight="1" x14ac:dyDescent="0.2"/>
  <cols>
    <col min="16" max="16" width="4.83203125" customWidth="1"/>
    <col min="21" max="21" width="6.1640625" bestFit="1" customWidth="1"/>
    <col min="33" max="33" width="4.83203125" customWidth="1"/>
    <col min="48" max="48" width="4.83203125" customWidth="1"/>
    <col min="62" max="62" width="4.83203125" customWidth="1"/>
  </cols>
  <sheetData>
    <row r="1" spans="1:36" s="8" customFormat="1" ht="63" x14ac:dyDescent="0.75">
      <c r="A1" s="7" t="s">
        <v>65</v>
      </c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</row>
    <row r="2" spans="1:36" x14ac:dyDescent="0.3">
      <c r="A2" s="10" t="s">
        <v>1</v>
      </c>
    </row>
    <row r="3" spans="1:36" x14ac:dyDescent="0.3">
      <c r="A3" s="10"/>
      <c r="R3" s="17" t="s">
        <v>11</v>
      </c>
      <c r="S3" s="17"/>
      <c r="T3" s="17"/>
      <c r="U3" s="17"/>
      <c r="V3" s="17"/>
    </row>
    <row r="4" spans="1:36" ht="24" customHeight="1" x14ac:dyDescent="0.3">
      <c r="A4" s="11" t="s">
        <v>2</v>
      </c>
      <c r="B4" s="12"/>
      <c r="C4" s="12"/>
      <c r="D4" s="12"/>
      <c r="R4" t="s">
        <v>57</v>
      </c>
    </row>
    <row r="5" spans="1:36" ht="24" customHeight="1" x14ac:dyDescent="0.2">
      <c r="B5" s="14" t="str" cm="1">
        <f t="array" ref="B5:B13">_xlfn._xlws.FILTER("A" &amp; ROW(A:A), LEFT(A:A,1)="#")</f>
        <v>A23</v>
      </c>
      <c r="C5" s="15" t="str">
        <f t="shared" ref="C5:C15" si="0">HYPERLINK("#"&amp;B5, _xlfn.UNICHAR(128279))</f>
        <v>🔗</v>
      </c>
      <c r="D5" t="str" cm="1">
        <f t="array" aca="1" ref="D5" ca="1">_xlfn.LET(
  _xlpm.n, INDIRECT(B5),
  _xlpm.indent, 9,
  _xlpm.k, LEN(_xlpm.n) - LEN(SUBSTITUTE(_xlpm.n,"#","")),
  IF(_xlpm.k&gt;=2, REPT(" ", _xlpm.indent*(_xlpm.k-1)) &amp; _xlpm.n, _xlpm.n)
)</f>
        <v># Convention</v>
      </c>
      <c r="R5" t="s">
        <v>64</v>
      </c>
    </row>
    <row r="6" spans="1:36" ht="24" customHeight="1" x14ac:dyDescent="0.2">
      <c r="B6" s="14" t="str">
        <v>A30</v>
      </c>
      <c r="C6" s="15" t="str">
        <f t="shared" si="0"/>
        <v>🔗</v>
      </c>
      <c r="D6" t="str" cm="1">
        <f t="array" aca="1" ref="D6" ca="1">_xlfn.LET(
  _xlpm.n, INDIRECT(B6),
  _xlpm.indent, 9,
  _xlpm.k, LEN(_xlpm.n) - LEN(SUBSTITUTE(_xlpm.n,"#","")),
  IF(_xlpm.k&gt;=2, REPT(" ", _xlpm.indent*(_xlpm.k-1)) &amp; _xlpm.n, _xlpm.n)
)</f>
        <v># Scaled Product Dot-Product Attention (SDPA)</v>
      </c>
      <c r="R6" t="s">
        <v>59</v>
      </c>
    </row>
    <row r="7" spans="1:36" ht="24" customHeight="1" x14ac:dyDescent="0.2">
      <c r="B7" s="14" t="str">
        <v>A86</v>
      </c>
      <c r="C7" s="15" t="str">
        <f t="shared" si="0"/>
        <v>🔗</v>
      </c>
      <c r="D7" t="str" cm="1">
        <f t="array" aca="1" ref="D7" ca="1">_xlfn.LET(
  _xlpm.n, INDIRECT(B7),
  _xlpm.indent, 9,
  _xlpm.k, LEN(_xlpm.n) - LEN(SUBSTITUTE(_xlpm.n,"#","")),
  IF(_xlpm.k&gt;=2, REPT(" ", _xlpm.indent*(_xlpm.k-1)) &amp; _xlpm.n, _xlpm.n)
)</f>
        <v># Outer Product</v>
      </c>
      <c r="R7" t="s">
        <v>63</v>
      </c>
    </row>
    <row r="8" spans="1:36" ht="24" customHeight="1" x14ac:dyDescent="0.2">
      <c r="B8" s="14" t="str">
        <v>A113</v>
      </c>
      <c r="C8" s="15" t="str">
        <f t="shared" si="0"/>
        <v>🔗</v>
      </c>
      <c r="D8" t="str" cm="1">
        <f t="array" aca="1" ref="D8" ca="1">_xlfn.LET(
  _xlpm.n, INDIRECT(B8),
  _xlpm.indent, 9,
  _xlpm.k, LEN(_xlpm.n) - LEN(SUBSTITUTE(_xlpm.n,"#","")),
  IF(_xlpm.k&gt;=2, REPT(" ", _xlpm.indent*(_xlpm.k-1)) &amp; _xlpm.n, _xlpm.n)
)</f>
        <v># Casual Mask</v>
      </c>
      <c r="R8" t="s">
        <v>62</v>
      </c>
    </row>
    <row r="9" spans="1:36" ht="24" customHeight="1" x14ac:dyDescent="0.2">
      <c r="B9" s="14" t="str">
        <v>A154</v>
      </c>
      <c r="C9" s="15" t="str">
        <f t="shared" si="0"/>
        <v>🔗</v>
      </c>
      <c r="D9" t="str" cm="1">
        <f t="array" aca="1" ref="D9" ca="1">_xlfn.LET(
  _xlpm.n, INDIRECT(B9),
  _xlpm.indent, 9,
  _xlpm.k, LEN(_xlpm.n) - LEN(SUBSTITUTE(_xlpm.n,"#","")),
  IF(_xlpm.k&gt;=2, REPT(" ", _xlpm.indent*(_xlpm.k-1)) &amp; _xlpm.n, _xlpm.n)
)</f>
        <v># Local Mask</v>
      </c>
      <c r="R9" t="s">
        <v>13</v>
      </c>
    </row>
    <row r="10" spans="1:36" ht="24" customHeight="1" x14ac:dyDescent="0.2">
      <c r="B10" s="14" t="str">
        <v>A188</v>
      </c>
      <c r="C10" s="15" t="str">
        <f t="shared" si="0"/>
        <v>🔗</v>
      </c>
      <c r="D10" t="str" cm="1">
        <f t="array" aca="1" ref="D10" ca="1">_xlfn.LET(
  _xlpm.n, INDIRECT(B10),
  _xlpm.indent, 9,
  _xlpm.k, LEN(_xlpm.n) - LEN(SUBSTITUTE(_xlpm.n,"#","")),
  IF(_xlpm.k&gt;=2, REPT(" ", _xlpm.indent*(_xlpm.k-1)) &amp; _xlpm.n, _xlpm.n)
)</f>
        <v># Expand Rows</v>
      </c>
      <c r="S10" t="s">
        <v>56</v>
      </c>
    </row>
    <row r="11" spans="1:36" ht="24" customHeight="1" x14ac:dyDescent="0.2">
      <c r="B11" s="14" t="str">
        <v>A202</v>
      </c>
      <c r="C11" s="15" t="str">
        <f t="shared" si="0"/>
        <v>🔗</v>
      </c>
      <c r="D11" t="str" cm="1">
        <f t="array" aca="1" ref="D11" ca="1">_xlfn.LET(
  _xlpm.n, INDIRECT(B11),
  _xlpm.indent, 9,
  _xlpm.k, LEN(_xlpm.n) - LEN(SUBSTITUTE(_xlpm.n,"#","")),
  IF(_xlpm.k&gt;=2, REPT(" ", _xlpm.indent*(_xlpm.k-1)) &amp; _xlpm.n, _xlpm.n)
)</f>
        <v># Per Layer Embedding</v>
      </c>
      <c r="R11" t="s">
        <v>58</v>
      </c>
    </row>
    <row r="12" spans="1:36" ht="24" customHeight="1" x14ac:dyDescent="0.2">
      <c r="B12" s="14" t="str">
        <v>A368</v>
      </c>
      <c r="C12" s="15" t="str">
        <f t="shared" si="0"/>
        <v>🔗</v>
      </c>
      <c r="D12" t="str" cm="1">
        <f t="array" aca="1" ref="D12" ca="1">_xlfn.LET(
  _xlpm.n, INDIRECT(B12),
  _xlpm.indent, 9,
  _xlpm.k, LEN(_xlpm.n) - LEN(SUBSTITUTE(_xlpm.n,"#","")),
  IF(_xlpm.k&gt;=2, REPT(" ", _xlpm.indent*(_xlpm.k-1)) &amp; _xlpm.n, _xlpm.n)
)</f>
        <v># Decoding</v>
      </c>
      <c r="R12" t="s">
        <v>61</v>
      </c>
    </row>
    <row r="13" spans="1:36" ht="24" customHeight="1" x14ac:dyDescent="0.2">
      <c r="B13" s="14" t="str">
        <v>A475</v>
      </c>
      <c r="C13" s="15" t="str">
        <f t="shared" si="0"/>
        <v>🔗</v>
      </c>
      <c r="D13" t="str" cm="1">
        <f t="array" aca="1" ref="D13" ca="1">_xlfn.LET(
  _xlpm.n, INDIRECT(B13),
  _xlpm.indent, 9,
  _xlpm.k, LEN(_xlpm.n) - LEN(SUBSTITUTE(_xlpm.n,"#","")),
  IF(_xlpm.k&gt;=2, REPT(" ", _xlpm.indent*(_xlpm.k-1)) &amp; _xlpm.n, _xlpm.n)
)</f>
        <v># KV Cache</v>
      </c>
      <c r="R13" t="s">
        <v>60</v>
      </c>
    </row>
    <row r="14" spans="1:36" ht="24" customHeight="1" x14ac:dyDescent="0.2">
      <c r="B14" s="14"/>
      <c r="C14" s="15" t="str">
        <f t="shared" si="0"/>
        <v>🔗</v>
      </c>
      <c r="D14" t="e" cm="1">
        <f t="array" aca="1" ref="D14" ca="1">_xlfn.LET(
  _xlpm.n, INDIRECT(B14),
  _xlpm.indent, 9,
  _xlpm.k, LEN(_xlpm.n) - LEN(SUBSTITUTE(_xlpm.n,"#","")),
  IF(_xlpm.k&gt;=2, REPT(" ", _xlpm.indent*(_xlpm.k-1)) &amp; _xlpm.n, _xlpm.n)
)</f>
        <v>#REF!</v>
      </c>
      <c r="R14" t="s">
        <v>4</v>
      </c>
    </row>
    <row r="15" spans="1:36" ht="24" customHeight="1" x14ac:dyDescent="0.2">
      <c r="B15" s="14"/>
      <c r="C15" s="15" t="str">
        <f t="shared" si="0"/>
        <v>🔗</v>
      </c>
      <c r="D15" t="e" cm="1">
        <f t="array" aca="1" ref="D15" ca="1">_xlfn.LET(
  _xlpm.n, INDIRECT(B15),
  _xlpm.indent, 9,
  _xlpm.k, LEN(_xlpm.n) - LEN(SUBSTITUTE(_xlpm.n,"#","")),
  IF(_xlpm.k&gt;=2, REPT(" ", _xlpm.indent*(_xlpm.k-1)) &amp; _xlpm.n, _xlpm.n)
)</f>
        <v>#REF!</v>
      </c>
      <c r="S15" t="s">
        <v>5</v>
      </c>
    </row>
    <row r="16" spans="1:36" ht="24" customHeight="1" x14ac:dyDescent="0.2">
      <c r="B16" s="14"/>
      <c r="C16" s="15" t="str">
        <f t="shared" ref="C16:C18" si="1">HYPERLINK("#"&amp;B16, _xlfn.UNICHAR(128279))</f>
        <v>🔗</v>
      </c>
      <c r="D16" t="e" cm="1">
        <f t="array" aca="1" ref="D16" ca="1">_xlfn.LET(
  _xlpm.n, INDIRECT(B16),
  _xlpm.indent, 9,
  _xlpm.k, LEN(_xlpm.n) - LEN(SUBSTITUTE(_xlpm.n,"#","")),
  IF(_xlpm.k&gt;=2, REPT(" ", _xlpm.indent*(_xlpm.k-1)) &amp; _xlpm.n, _xlpm.n)
)</f>
        <v>#REF!</v>
      </c>
      <c r="R16" t="s">
        <v>6</v>
      </c>
    </row>
    <row r="17" spans="1:26" ht="24" customHeight="1" x14ac:dyDescent="0.2">
      <c r="B17" s="14"/>
      <c r="C17" s="15" t="str">
        <f t="shared" si="1"/>
        <v>🔗</v>
      </c>
      <c r="D17" t="e" cm="1">
        <f t="array" aca="1" ref="D17" ca="1">_xlfn.LET(
  _xlpm.n, INDIRECT(B17),
  _xlpm.indent, 9,
  _xlpm.k, LEN(_xlpm.n) - LEN(SUBSTITUTE(_xlpm.n,"#","")),
  IF(_xlpm.k&gt;=2, REPT(" ", _xlpm.indent*(_xlpm.k-1)) &amp; _xlpm.n, _xlpm.n)
)</f>
        <v>#REF!</v>
      </c>
      <c r="S17" t="s">
        <v>7</v>
      </c>
    </row>
    <row r="18" spans="1:26" ht="24" customHeight="1" x14ac:dyDescent="0.2">
      <c r="B18" s="14"/>
      <c r="C18" s="15" t="str">
        <f t="shared" si="1"/>
        <v>🔗</v>
      </c>
      <c r="D18" t="e" cm="1">
        <f t="array" aca="1" ref="D18" ca="1">_xlfn.LET(
  _xlpm.n, INDIRECT(B18),
  _xlpm.indent, 9,
  _xlpm.k, LEN(_xlpm.n) - LEN(SUBSTITUTE(_xlpm.n,"#","")),
  IF(_xlpm.k&gt;=2, REPT(" ", _xlpm.indent*(_xlpm.k-1)) &amp; _xlpm.n, _xlpm.n)
)</f>
        <v>#REF!</v>
      </c>
      <c r="S18" t="s">
        <v>8</v>
      </c>
    </row>
    <row r="19" spans="1:26" ht="24" customHeight="1" x14ac:dyDescent="0.2">
      <c r="C19" s="15"/>
      <c r="S19" t="s">
        <v>9</v>
      </c>
      <c r="W19" s="16"/>
      <c r="X19" s="16"/>
      <c r="Y19" s="16"/>
      <c r="Z19" s="16"/>
    </row>
    <row r="20" spans="1:26" ht="24" customHeight="1" x14ac:dyDescent="0.2">
      <c r="C20" s="15"/>
      <c r="R20" s="16" t="s">
        <v>10</v>
      </c>
      <c r="S20" s="16"/>
      <c r="T20" s="16"/>
      <c r="U20" s="16"/>
      <c r="V20" s="16"/>
    </row>
    <row r="21" spans="1:26" ht="24" customHeight="1" x14ac:dyDescent="0.2">
      <c r="C21" s="15"/>
      <c r="R21" t="s">
        <v>54</v>
      </c>
    </row>
    <row r="22" spans="1:26" ht="24" customHeight="1" x14ac:dyDescent="0.2">
      <c r="C22" s="15"/>
      <c r="S22" t="s">
        <v>55</v>
      </c>
    </row>
    <row r="23" spans="1:26" s="3" customFormat="1" ht="37" x14ac:dyDescent="0.45">
      <c r="A23" s="3" t="s">
        <v>15</v>
      </c>
    </row>
    <row r="24" spans="1:26" ht="24" customHeight="1" x14ac:dyDescent="0.2">
      <c r="A24" s="13" t="str">
        <f>HYPERLINK("#A1","[top]")</f>
        <v>[top]</v>
      </c>
      <c r="C24" s="15"/>
    </row>
    <row r="25" spans="1:26" ht="24" customHeight="1" x14ac:dyDescent="0.2">
      <c r="C25" s="15"/>
    </row>
    <row r="26" spans="1:26" ht="24" customHeight="1" x14ac:dyDescent="0.2">
      <c r="C26" s="15"/>
    </row>
    <row r="27" spans="1:26" ht="24" customHeight="1" x14ac:dyDescent="0.2">
      <c r="C27" s="15"/>
    </row>
    <row r="28" spans="1:26" ht="24" customHeight="1" x14ac:dyDescent="0.2">
      <c r="C28" s="15"/>
    </row>
    <row r="29" spans="1:26" ht="24" customHeight="1" x14ac:dyDescent="0.2">
      <c r="C29" s="15"/>
    </row>
    <row r="30" spans="1:26" s="3" customFormat="1" ht="37" x14ac:dyDescent="0.45">
      <c r="A30" s="3" t="s">
        <v>79</v>
      </c>
    </row>
    <row r="31" spans="1:26" ht="24" customHeight="1" x14ac:dyDescent="0.2">
      <c r="A31" s="13" t="str">
        <f>HYPERLINK("#A1","[top]")</f>
        <v>[top]</v>
      </c>
    </row>
    <row r="34" spans="4:40" ht="24" customHeight="1" x14ac:dyDescent="0.25">
      <c r="O34" s="1" t="s">
        <v>66</v>
      </c>
      <c r="P34" s="36" t="s">
        <v>67</v>
      </c>
      <c r="Q34" s="1">
        <v>1</v>
      </c>
      <c r="R34" s="1">
        <v>2</v>
      </c>
      <c r="S34" s="1">
        <v>3</v>
      </c>
      <c r="T34" s="1">
        <v>4</v>
      </c>
      <c r="U34" s="1">
        <v>5</v>
      </c>
      <c r="V34" s="1">
        <v>6</v>
      </c>
    </row>
    <row r="35" spans="4:40" ht="24" customHeight="1" x14ac:dyDescent="0.25">
      <c r="P35" s="37" t="s">
        <v>68</v>
      </c>
      <c r="Q35" s="1"/>
    </row>
    <row r="36" spans="4:40" ht="24" customHeight="1" x14ac:dyDescent="0.2">
      <c r="P36" s="1">
        <v>1</v>
      </c>
      <c r="Q36" s="38">
        <v>1</v>
      </c>
      <c r="R36" s="38">
        <v>0</v>
      </c>
      <c r="S36" s="38">
        <v>0</v>
      </c>
      <c r="T36" s="38">
        <v>0</v>
      </c>
      <c r="U36" s="38">
        <v>0</v>
      </c>
      <c r="V36" s="38">
        <v>1</v>
      </c>
    </row>
    <row r="37" spans="4:40" ht="24" customHeight="1" x14ac:dyDescent="0.2">
      <c r="P37" s="1">
        <v>2</v>
      </c>
      <c r="Q37" s="39">
        <v>0</v>
      </c>
      <c r="R37" s="39">
        <v>1</v>
      </c>
      <c r="S37" s="39">
        <v>0</v>
      </c>
      <c r="T37" s="39">
        <v>0</v>
      </c>
      <c r="U37" s="39">
        <v>0</v>
      </c>
      <c r="V37" s="39">
        <v>1</v>
      </c>
    </row>
    <row r="38" spans="4:40" ht="24" customHeight="1" x14ac:dyDescent="0.2">
      <c r="P38" s="1">
        <v>3</v>
      </c>
      <c r="Q38" s="39">
        <v>0</v>
      </c>
      <c r="R38" s="39">
        <v>1</v>
      </c>
      <c r="S38" s="39">
        <v>1</v>
      </c>
      <c r="T38" s="39">
        <v>1</v>
      </c>
      <c r="U38" s="39">
        <v>1</v>
      </c>
      <c r="V38" s="39">
        <v>0</v>
      </c>
    </row>
    <row r="39" spans="4:40" ht="24" customHeight="1" x14ac:dyDescent="0.2">
      <c r="P39" s="1">
        <v>4</v>
      </c>
      <c r="Q39" s="39">
        <v>1</v>
      </c>
      <c r="R39" s="39">
        <v>0</v>
      </c>
      <c r="S39" s="39">
        <v>1</v>
      </c>
      <c r="T39" s="39">
        <v>1</v>
      </c>
      <c r="U39" s="39">
        <v>0</v>
      </c>
      <c r="V39" s="39">
        <v>0</v>
      </c>
    </row>
    <row r="40" spans="4:40" ht="24" customHeight="1" x14ac:dyDescent="0.2">
      <c r="P40" s="1">
        <v>5</v>
      </c>
      <c r="Q40" s="39">
        <v>0</v>
      </c>
      <c r="R40" s="39">
        <v>1</v>
      </c>
      <c r="S40" s="39">
        <v>0</v>
      </c>
      <c r="T40" s="39">
        <v>1</v>
      </c>
      <c r="U40" s="39">
        <v>0</v>
      </c>
      <c r="V40" s="39">
        <v>1</v>
      </c>
    </row>
    <row r="41" spans="4:40" ht="24" customHeight="1" x14ac:dyDescent="0.2">
      <c r="P41" s="1">
        <v>6</v>
      </c>
      <c r="Q41" s="39">
        <v>0</v>
      </c>
      <c r="R41" s="39">
        <v>1</v>
      </c>
      <c r="S41" s="39">
        <v>0</v>
      </c>
      <c r="T41" s="39">
        <v>0</v>
      </c>
      <c r="U41" s="39">
        <v>1</v>
      </c>
      <c r="V41" s="39">
        <v>0</v>
      </c>
    </row>
    <row r="42" spans="4:40" ht="24" customHeight="1" x14ac:dyDescent="0.2">
      <c r="P42" s="1">
        <v>7</v>
      </c>
      <c r="Q42" s="39">
        <v>1</v>
      </c>
      <c r="R42" s="39">
        <v>0</v>
      </c>
      <c r="S42" s="39">
        <v>1</v>
      </c>
      <c r="T42" s="39">
        <v>1</v>
      </c>
      <c r="U42" s="39">
        <v>1</v>
      </c>
      <c r="V42" s="39">
        <v>1</v>
      </c>
    </row>
    <row r="43" spans="4:40" ht="24" customHeight="1" x14ac:dyDescent="0.2">
      <c r="P43" s="1">
        <v>8</v>
      </c>
      <c r="Q43" s="40">
        <v>1</v>
      </c>
      <c r="R43" s="40">
        <v>0</v>
      </c>
      <c r="S43" s="40">
        <v>1</v>
      </c>
      <c r="T43" s="40">
        <v>0</v>
      </c>
      <c r="U43" s="40">
        <v>0</v>
      </c>
      <c r="V43" s="40">
        <v>0</v>
      </c>
    </row>
    <row r="44" spans="4:40" ht="24" customHeight="1" x14ac:dyDescent="0.2">
      <c r="Q44" s="41" t="s">
        <v>0</v>
      </c>
      <c r="R44" s="41" t="s">
        <v>0</v>
      </c>
      <c r="S44" s="41" t="s">
        <v>0</v>
      </c>
      <c r="T44" s="41" t="s">
        <v>0</v>
      </c>
      <c r="U44" s="41" t="s">
        <v>0</v>
      </c>
      <c r="V44" s="41" t="s">
        <v>0</v>
      </c>
    </row>
    <row r="45" spans="4:40" ht="24" customHeight="1" x14ac:dyDescent="0.2">
      <c r="AH45" t="s">
        <v>69</v>
      </c>
    </row>
    <row r="46" spans="4:40" ht="24" customHeight="1" x14ac:dyDescent="0.25">
      <c r="E46" s="37" t="s">
        <v>68</v>
      </c>
      <c r="F46" s="1">
        <v>1</v>
      </c>
      <c r="G46" s="1">
        <v>2</v>
      </c>
      <c r="H46" s="1">
        <v>3</v>
      </c>
      <c r="I46" s="1">
        <v>4</v>
      </c>
      <c r="J46" s="1">
        <v>5</v>
      </c>
      <c r="K46" s="1">
        <v>6</v>
      </c>
      <c r="L46" s="1">
        <v>7</v>
      </c>
      <c r="M46" s="1">
        <v>8</v>
      </c>
      <c r="P46" s="36" t="s">
        <v>67</v>
      </c>
      <c r="Q46" s="1">
        <v>1</v>
      </c>
      <c r="R46" s="1">
        <v>2</v>
      </c>
      <c r="S46" s="1">
        <v>3</v>
      </c>
      <c r="T46" s="1">
        <v>4</v>
      </c>
      <c r="U46" s="1">
        <v>5</v>
      </c>
      <c r="V46" s="1">
        <v>6</v>
      </c>
      <c r="AH46" s="36" t="s">
        <v>67</v>
      </c>
      <c r="AI46" s="1">
        <v>1</v>
      </c>
      <c r="AJ46" s="1">
        <v>2</v>
      </c>
      <c r="AK46" s="1">
        <v>3</v>
      </c>
      <c r="AL46" s="1">
        <v>4</v>
      </c>
      <c r="AM46" s="1">
        <v>5</v>
      </c>
      <c r="AN46" s="1">
        <v>6</v>
      </c>
    </row>
    <row r="47" spans="4:40" ht="24" customHeight="1" x14ac:dyDescent="0.25">
      <c r="E47" s="42" t="s">
        <v>70</v>
      </c>
      <c r="P47" s="42" t="s">
        <v>70</v>
      </c>
      <c r="AH47" s="42" t="s">
        <v>70</v>
      </c>
      <c r="AI47" s="1"/>
    </row>
    <row r="48" spans="4:40" ht="24" customHeight="1" x14ac:dyDescent="0.25">
      <c r="D48" s="43" t="s">
        <v>71</v>
      </c>
      <c r="E48" s="1">
        <v>1</v>
      </c>
      <c r="F48" s="44">
        <v>0</v>
      </c>
      <c r="G48" s="45">
        <v>1</v>
      </c>
      <c r="H48" s="45">
        <v>1</v>
      </c>
      <c r="I48" s="45">
        <v>1</v>
      </c>
      <c r="J48" s="45">
        <v>1</v>
      </c>
      <c r="K48" s="45">
        <v>1</v>
      </c>
      <c r="L48" s="45">
        <v>2</v>
      </c>
      <c r="M48" s="46">
        <v>1</v>
      </c>
      <c r="N48" s="47" t="s">
        <v>3</v>
      </c>
      <c r="O48" s="1" t="s">
        <v>72</v>
      </c>
      <c r="P48" s="1">
        <v>1</v>
      </c>
      <c r="Q48" s="38" cm="1">
        <f t="array" ref="Q48:V51">MMULT(F48:M51,Q36:V43)</f>
        <v>4</v>
      </c>
      <c r="R48" s="38">
        <v>4</v>
      </c>
      <c r="S48" s="38">
        <v>5</v>
      </c>
      <c r="T48" s="38">
        <v>5</v>
      </c>
      <c r="U48" s="38">
        <v>4</v>
      </c>
      <c r="V48" s="38">
        <v>4</v>
      </c>
      <c r="AH48" s="1">
        <v>1</v>
      </c>
      <c r="AI48" s="38" cm="1">
        <f t="array" ref="AI48:AN51">Q48:V51</f>
        <v>4</v>
      </c>
      <c r="AJ48" s="38">
        <v>4</v>
      </c>
      <c r="AK48" s="38">
        <v>5</v>
      </c>
      <c r="AL48" s="38">
        <v>5</v>
      </c>
      <c r="AM48" s="38">
        <v>4</v>
      </c>
      <c r="AN48" s="38">
        <v>4</v>
      </c>
    </row>
    <row r="49" spans="4:56" ht="24" customHeight="1" x14ac:dyDescent="0.2">
      <c r="D49" s="1"/>
      <c r="E49" s="1">
        <v>2</v>
      </c>
      <c r="F49" s="48">
        <v>1</v>
      </c>
      <c r="G49" s="49">
        <v>0</v>
      </c>
      <c r="H49" s="49">
        <v>0</v>
      </c>
      <c r="I49" s="49">
        <v>0</v>
      </c>
      <c r="J49" s="49">
        <v>0</v>
      </c>
      <c r="K49" s="49">
        <v>0</v>
      </c>
      <c r="L49" s="49">
        <v>0</v>
      </c>
      <c r="M49" s="50">
        <v>-1</v>
      </c>
      <c r="N49" s="47" t="s">
        <v>3</v>
      </c>
      <c r="P49" s="1">
        <v>2</v>
      </c>
      <c r="Q49" s="39">
        <v>0</v>
      </c>
      <c r="R49" s="39">
        <v>0</v>
      </c>
      <c r="S49" s="39">
        <v>-1</v>
      </c>
      <c r="T49" s="39">
        <v>0</v>
      </c>
      <c r="U49" s="39">
        <v>0</v>
      </c>
      <c r="V49" s="39">
        <v>1</v>
      </c>
      <c r="AH49" s="1">
        <v>2</v>
      </c>
      <c r="AI49" s="39">
        <v>0</v>
      </c>
      <c r="AJ49" s="39">
        <v>0</v>
      </c>
      <c r="AK49" s="39">
        <v>-1</v>
      </c>
      <c r="AL49" s="39">
        <v>0</v>
      </c>
      <c r="AM49" s="39">
        <v>0</v>
      </c>
      <c r="AN49" s="39">
        <v>1</v>
      </c>
    </row>
    <row r="50" spans="4:56" ht="24" customHeight="1" x14ac:dyDescent="0.2">
      <c r="E50" s="1">
        <v>3</v>
      </c>
      <c r="F50" s="48">
        <v>1</v>
      </c>
      <c r="G50" s="49">
        <v>1</v>
      </c>
      <c r="H50" s="49">
        <v>0</v>
      </c>
      <c r="I50" s="49">
        <v>1</v>
      </c>
      <c r="J50" s="49">
        <v>1</v>
      </c>
      <c r="K50" s="49">
        <v>0</v>
      </c>
      <c r="L50" s="49">
        <v>0</v>
      </c>
      <c r="M50" s="50">
        <v>-1</v>
      </c>
      <c r="N50" s="47" t="s">
        <v>3</v>
      </c>
      <c r="P50" s="1">
        <v>3</v>
      </c>
      <c r="Q50" s="39">
        <v>1</v>
      </c>
      <c r="R50" s="39">
        <v>2</v>
      </c>
      <c r="S50" s="39">
        <v>0</v>
      </c>
      <c r="T50" s="39">
        <v>2</v>
      </c>
      <c r="U50" s="39">
        <v>0</v>
      </c>
      <c r="V50" s="39">
        <v>3</v>
      </c>
      <c r="AH50" s="1">
        <v>3</v>
      </c>
      <c r="AI50" s="39">
        <v>1</v>
      </c>
      <c r="AJ50" s="39">
        <v>2</v>
      </c>
      <c r="AK50" s="39">
        <v>0</v>
      </c>
      <c r="AL50" s="39">
        <v>2</v>
      </c>
      <c r="AM50" s="39">
        <v>0</v>
      </c>
      <c r="AN50" s="39">
        <v>3</v>
      </c>
    </row>
    <row r="51" spans="4:56" ht="24" customHeight="1" x14ac:dyDescent="0.2">
      <c r="D51" s="1"/>
      <c r="E51" s="1">
        <v>4</v>
      </c>
      <c r="F51" s="51">
        <v>0</v>
      </c>
      <c r="G51" s="52">
        <v>1</v>
      </c>
      <c r="H51" s="52">
        <v>1</v>
      </c>
      <c r="I51" s="52">
        <v>0</v>
      </c>
      <c r="J51" s="52">
        <v>1</v>
      </c>
      <c r="K51" s="52">
        <v>2</v>
      </c>
      <c r="L51" s="52">
        <v>2</v>
      </c>
      <c r="M51" s="53">
        <v>1</v>
      </c>
      <c r="N51" s="47" t="s">
        <v>3</v>
      </c>
      <c r="P51" s="1">
        <v>4</v>
      </c>
      <c r="Q51" s="40">
        <v>3</v>
      </c>
      <c r="R51" s="40">
        <v>5</v>
      </c>
      <c r="S51" s="40">
        <v>4</v>
      </c>
      <c r="T51" s="40">
        <v>4</v>
      </c>
      <c r="U51" s="40">
        <v>5</v>
      </c>
      <c r="V51" s="40">
        <v>4</v>
      </c>
      <c r="AH51" s="1">
        <v>4</v>
      </c>
      <c r="AI51" s="40">
        <v>3</v>
      </c>
      <c r="AJ51" s="40">
        <v>5</v>
      </c>
      <c r="AK51" s="40">
        <v>4</v>
      </c>
      <c r="AL51" s="40">
        <v>4</v>
      </c>
      <c r="AM51" s="40">
        <v>5</v>
      </c>
      <c r="AN51" s="40">
        <v>4</v>
      </c>
    </row>
    <row r="52" spans="4:56" ht="24" customHeight="1" x14ac:dyDescent="0.2">
      <c r="AA52" t="s">
        <v>73</v>
      </c>
      <c r="AC52" s="1"/>
      <c r="AI52" s="41" t="s">
        <v>0</v>
      </c>
      <c r="AJ52" s="41" t="s">
        <v>0</v>
      </c>
      <c r="AK52" s="41" t="s">
        <v>0</v>
      </c>
      <c r="AL52" s="41" t="s">
        <v>0</v>
      </c>
      <c r="AM52" s="41" t="s">
        <v>0</v>
      </c>
      <c r="AN52" s="41" t="s">
        <v>0</v>
      </c>
    </row>
    <row r="53" spans="4:56" ht="24" customHeight="1" x14ac:dyDescent="0.25">
      <c r="D53" s="43" t="s">
        <v>74</v>
      </c>
      <c r="E53" s="1">
        <v>1</v>
      </c>
      <c r="F53" s="44">
        <v>1</v>
      </c>
      <c r="G53" s="45">
        <v>0</v>
      </c>
      <c r="H53" s="45">
        <v>0</v>
      </c>
      <c r="I53" s="45">
        <v>1</v>
      </c>
      <c r="J53" s="45">
        <v>1</v>
      </c>
      <c r="K53" s="45">
        <v>1</v>
      </c>
      <c r="L53" s="45">
        <v>2</v>
      </c>
      <c r="M53" s="46">
        <v>1</v>
      </c>
      <c r="N53" s="47" t="s">
        <v>3</v>
      </c>
      <c r="O53" s="1" t="s">
        <v>75</v>
      </c>
      <c r="P53" s="1">
        <v>1</v>
      </c>
      <c r="Q53" s="38" cm="1">
        <f t="array" ref="Q53:V56">MMULT(F53:M56,Q36:V43)</f>
        <v>5</v>
      </c>
      <c r="R53" s="38">
        <v>2</v>
      </c>
      <c r="S53" s="38">
        <v>4</v>
      </c>
      <c r="T53" s="38">
        <v>4</v>
      </c>
      <c r="U53" s="38">
        <v>3</v>
      </c>
      <c r="V53" s="38">
        <v>4</v>
      </c>
      <c r="AA53" s="36" t="s">
        <v>67</v>
      </c>
      <c r="AB53" s="42" t="s">
        <v>70</v>
      </c>
      <c r="AC53" s="1">
        <v>1</v>
      </c>
      <c r="AD53" s="1">
        <v>2</v>
      </c>
      <c r="AE53" s="1">
        <v>3</v>
      </c>
      <c r="AF53" s="1">
        <v>4</v>
      </c>
    </row>
    <row r="54" spans="4:56" ht="24" customHeight="1" x14ac:dyDescent="0.2">
      <c r="D54" s="1"/>
      <c r="E54" s="1">
        <v>2</v>
      </c>
      <c r="F54" s="48">
        <v>1</v>
      </c>
      <c r="G54" s="49">
        <v>0</v>
      </c>
      <c r="H54" s="49">
        <v>1</v>
      </c>
      <c r="I54" s="49">
        <v>0</v>
      </c>
      <c r="J54" s="49">
        <v>1</v>
      </c>
      <c r="K54" s="49">
        <v>0</v>
      </c>
      <c r="L54" s="49">
        <v>0</v>
      </c>
      <c r="M54" s="50">
        <v>3</v>
      </c>
      <c r="N54" s="47" t="s">
        <v>3</v>
      </c>
      <c r="P54" s="1">
        <v>2</v>
      </c>
      <c r="Q54" s="39">
        <v>4</v>
      </c>
      <c r="R54" s="39">
        <v>2</v>
      </c>
      <c r="S54" s="39">
        <v>4</v>
      </c>
      <c r="T54" s="39">
        <v>2</v>
      </c>
      <c r="U54" s="39">
        <v>1</v>
      </c>
      <c r="V54" s="39">
        <v>2</v>
      </c>
      <c r="AA54" s="1">
        <v>1</v>
      </c>
      <c r="AC54" s="54" cm="1">
        <f t="array" ref="AC54:AF59">TRANSPOSE(Q53:V56)</f>
        <v>5</v>
      </c>
      <c r="AD54" s="55">
        <v>4</v>
      </c>
      <c r="AE54" s="55">
        <v>0</v>
      </c>
      <c r="AF54" s="56">
        <v>4</v>
      </c>
      <c r="AG54" s="47" t="s">
        <v>3</v>
      </c>
      <c r="AI54" s="57" cm="1">
        <f t="array" ref="AI54:AN59">MMULT(_xlfn.ANCHORARRAY(AC54),_xlfn.ANCHORARRAY(AI48))</f>
        <v>32</v>
      </c>
      <c r="AJ54" s="58">
        <v>40</v>
      </c>
      <c r="AK54" s="58">
        <v>37</v>
      </c>
      <c r="AL54" s="58">
        <v>41</v>
      </c>
      <c r="AM54" s="58">
        <v>40</v>
      </c>
      <c r="AN54" s="59">
        <v>40</v>
      </c>
      <c r="AO54" s="47" t="s">
        <v>3</v>
      </c>
      <c r="AQ54" s="57" cm="1">
        <f t="array" ref="AQ54:AV59">_xlfn.ANCHORARRAY(AI54)/SQRT(4)</f>
        <v>16</v>
      </c>
      <c r="AR54" s="58">
        <v>20</v>
      </c>
      <c r="AS54" s="58">
        <v>18.5</v>
      </c>
      <c r="AT54" s="58">
        <v>20.5</v>
      </c>
      <c r="AU54" s="58">
        <v>20</v>
      </c>
      <c r="AV54" s="59">
        <v>20</v>
      </c>
      <c r="AW54" s="47" t="s">
        <v>3</v>
      </c>
      <c r="AY54" s="18" cm="1">
        <f t="array" ref="AY54:AY59">_xlfn.LET(_xlpm.x,AQ54:AQ59, EXP(_xlpm.x) / SUM(EXP(_xlpm.x)))</f>
        <v>0.42520853262173663</v>
      </c>
      <c r="AZ54" s="18" cm="1">
        <f t="array" ref="AZ54:AZ59">_xlfn.LET(_xlpm.x,AR54:AR59, EXP(_xlpm.x) / SUM(EXP(_xlpm.x)))</f>
        <v>0.2255358961789905</v>
      </c>
      <c r="BA54" s="18" cm="1">
        <f t="array" ref="BA54:BA59">_xlfn.LET(_xlpm.x,AS54:AS59, EXP(_xlpm.x) / SUM(EXP(_xlpm.x)))</f>
        <v>0.28713582707166219</v>
      </c>
      <c r="BB54" s="18" cm="1">
        <f t="array" ref="BB54:BB59">_xlfn.LET(_xlpm.x,AT54:AT59, EXP(_xlpm.x) / SUM(EXP(_xlpm.x)))</f>
        <v>0.43559978460267051</v>
      </c>
      <c r="BC54" s="18" cm="1">
        <f t="array" ref="BC54:BC59">_xlfn.LET(_xlpm.x,AU54:AU59, EXP(_xlpm.x) / SUM(EXP(_xlpm.x)))</f>
        <v>0.22550534287309318</v>
      </c>
      <c r="BD54" s="18" cm="1">
        <f t="array" ref="BD54:BD59">_xlfn.LET(_xlpm.x,AV54:AV59, EXP(_xlpm.x) / SUM(EXP(_xlpm.x)))</f>
        <v>0.4135062720484346</v>
      </c>
    </row>
    <row r="55" spans="4:56" ht="24" customHeight="1" x14ac:dyDescent="0.2">
      <c r="E55" s="1">
        <v>3</v>
      </c>
      <c r="F55" s="48">
        <v>0</v>
      </c>
      <c r="G55" s="49">
        <v>1</v>
      </c>
      <c r="H55" s="49">
        <v>0</v>
      </c>
      <c r="I55" s="49">
        <v>1</v>
      </c>
      <c r="J55" s="49">
        <v>0</v>
      </c>
      <c r="K55" s="49">
        <v>0</v>
      </c>
      <c r="L55" s="49">
        <v>-1</v>
      </c>
      <c r="M55" s="50">
        <v>0</v>
      </c>
      <c r="N55" s="47" t="s">
        <v>3</v>
      </c>
      <c r="P55" s="1">
        <v>3</v>
      </c>
      <c r="Q55" s="39">
        <v>0</v>
      </c>
      <c r="R55" s="39">
        <v>1</v>
      </c>
      <c r="S55" s="39">
        <v>0</v>
      </c>
      <c r="T55" s="39">
        <v>0</v>
      </c>
      <c r="U55" s="39">
        <v>-1</v>
      </c>
      <c r="V55" s="39">
        <v>0</v>
      </c>
      <c r="AA55" s="1">
        <v>2</v>
      </c>
      <c r="AC55" s="54">
        <v>2</v>
      </c>
      <c r="AD55" s="55">
        <v>2</v>
      </c>
      <c r="AE55" s="55">
        <v>1</v>
      </c>
      <c r="AF55" s="56">
        <v>3</v>
      </c>
      <c r="AG55" s="47" t="s">
        <v>3</v>
      </c>
      <c r="AI55" s="60">
        <v>18</v>
      </c>
      <c r="AJ55" s="1">
        <v>25</v>
      </c>
      <c r="AK55" s="1">
        <v>20</v>
      </c>
      <c r="AL55" s="1">
        <v>24</v>
      </c>
      <c r="AM55" s="1">
        <v>23</v>
      </c>
      <c r="AN55" s="61">
        <v>25</v>
      </c>
      <c r="AO55" s="47" t="s">
        <v>3</v>
      </c>
      <c r="AQ55" s="60">
        <v>9</v>
      </c>
      <c r="AR55" s="1">
        <v>12.5</v>
      </c>
      <c r="AS55" s="1">
        <v>10</v>
      </c>
      <c r="AT55" s="1">
        <v>12</v>
      </c>
      <c r="AU55" s="1">
        <v>11.5</v>
      </c>
      <c r="AV55" s="61">
        <v>12.5</v>
      </c>
      <c r="AW55" s="47" t="s">
        <v>3</v>
      </c>
      <c r="AY55" s="19">
        <v>3.8773999249766083E-4</v>
      </c>
      <c r="AZ55" s="19">
        <v>1.2474037908388416E-4</v>
      </c>
      <c r="BA55" s="19">
        <v>5.842305841879347E-5</v>
      </c>
      <c r="BB55" s="19">
        <v>8.8630777714493279E-5</v>
      </c>
      <c r="BC55" s="19">
        <v>4.5883204317574362E-5</v>
      </c>
      <c r="BD55" s="19">
        <v>2.287038560280872E-4</v>
      </c>
    </row>
    <row r="56" spans="4:56" ht="24" customHeight="1" x14ac:dyDescent="0.2">
      <c r="D56" s="1"/>
      <c r="E56" s="1">
        <v>4</v>
      </c>
      <c r="F56" s="51">
        <v>0</v>
      </c>
      <c r="G56" s="52">
        <v>1</v>
      </c>
      <c r="H56" s="52">
        <v>1</v>
      </c>
      <c r="I56" s="52">
        <v>1</v>
      </c>
      <c r="J56" s="52">
        <v>1</v>
      </c>
      <c r="K56" s="52">
        <v>0</v>
      </c>
      <c r="L56" s="52">
        <v>2</v>
      </c>
      <c r="M56" s="53">
        <v>1</v>
      </c>
      <c r="N56" s="47" t="s">
        <v>3</v>
      </c>
      <c r="P56" s="1">
        <v>4</v>
      </c>
      <c r="Q56" s="40">
        <v>4</v>
      </c>
      <c r="R56" s="40">
        <v>3</v>
      </c>
      <c r="S56" s="40">
        <v>5</v>
      </c>
      <c r="T56" s="40">
        <v>5</v>
      </c>
      <c r="U56" s="40">
        <v>3</v>
      </c>
      <c r="V56" s="40">
        <v>4</v>
      </c>
      <c r="AA56" s="1">
        <v>3</v>
      </c>
      <c r="AC56" s="54">
        <v>4</v>
      </c>
      <c r="AD56" s="55">
        <v>4</v>
      </c>
      <c r="AE56" s="55">
        <v>0</v>
      </c>
      <c r="AF56" s="56">
        <v>5</v>
      </c>
      <c r="AG56" s="47" t="s">
        <v>3</v>
      </c>
      <c r="AI56" s="60">
        <v>31</v>
      </c>
      <c r="AJ56" s="1">
        <v>41</v>
      </c>
      <c r="AK56" s="1">
        <v>36</v>
      </c>
      <c r="AL56" s="1">
        <v>40</v>
      </c>
      <c r="AM56" s="1">
        <v>41</v>
      </c>
      <c r="AN56" s="61">
        <v>40</v>
      </c>
      <c r="AO56" s="47" t="s">
        <v>3</v>
      </c>
      <c r="AQ56" s="60">
        <v>15.5</v>
      </c>
      <c r="AR56" s="1">
        <v>20.5</v>
      </c>
      <c r="AS56" s="1">
        <v>18</v>
      </c>
      <c r="AT56" s="1">
        <v>20</v>
      </c>
      <c r="AU56" s="1">
        <v>20.5</v>
      </c>
      <c r="AV56" s="61">
        <v>20</v>
      </c>
      <c r="AW56" s="47" t="s">
        <v>3</v>
      </c>
      <c r="AY56" s="19">
        <v>0.25790201180650274</v>
      </c>
      <c r="AZ56" s="19">
        <v>0.37184582933671739</v>
      </c>
      <c r="BA56" s="19">
        <v>0.17415668262090786</v>
      </c>
      <c r="BB56" s="19">
        <v>0.26420462472573875</v>
      </c>
      <c r="BC56" s="19">
        <v>0.37179545545139425</v>
      </c>
      <c r="BD56" s="19">
        <v>0.4135062720484346</v>
      </c>
    </row>
    <row r="57" spans="4:56" ht="24" customHeight="1" x14ac:dyDescent="0.2">
      <c r="AA57" s="1">
        <v>4</v>
      </c>
      <c r="AC57" s="54">
        <v>4</v>
      </c>
      <c r="AD57" s="55">
        <v>2</v>
      </c>
      <c r="AE57" s="55">
        <v>0</v>
      </c>
      <c r="AF57" s="56">
        <v>5</v>
      </c>
      <c r="AG57" s="47" t="s">
        <v>3</v>
      </c>
      <c r="AI57" s="60">
        <v>31</v>
      </c>
      <c r="AJ57" s="1">
        <v>41</v>
      </c>
      <c r="AK57" s="1">
        <v>38</v>
      </c>
      <c r="AL57" s="1">
        <v>40</v>
      </c>
      <c r="AM57" s="1">
        <v>41</v>
      </c>
      <c r="AN57" s="61">
        <v>38</v>
      </c>
      <c r="AO57" s="47" t="s">
        <v>3</v>
      </c>
      <c r="AQ57" s="60">
        <v>15.5</v>
      </c>
      <c r="AR57" s="1">
        <v>20.5</v>
      </c>
      <c r="AS57" s="1">
        <v>19</v>
      </c>
      <c r="AT57" s="1">
        <v>20</v>
      </c>
      <c r="AU57" s="1">
        <v>20.5</v>
      </c>
      <c r="AV57" s="61">
        <v>19</v>
      </c>
      <c r="AW57" s="47" t="s">
        <v>3</v>
      </c>
      <c r="AY57" s="19">
        <v>0.25790201180650274</v>
      </c>
      <c r="AZ57" s="19">
        <v>0.37184582933671739</v>
      </c>
      <c r="BA57" s="19">
        <v>0.47340694567312303</v>
      </c>
      <c r="BB57" s="19">
        <v>0.26420462472573875</v>
      </c>
      <c r="BC57" s="19">
        <v>0.37179545545139425</v>
      </c>
      <c r="BD57" s="19">
        <v>0.1521204562820645</v>
      </c>
    </row>
    <row r="58" spans="4:56" ht="24" customHeight="1" x14ac:dyDescent="0.25">
      <c r="D58" s="43" t="s">
        <v>76</v>
      </c>
      <c r="E58" s="1">
        <v>1</v>
      </c>
      <c r="F58" s="44">
        <v>1</v>
      </c>
      <c r="G58" s="45">
        <v>0</v>
      </c>
      <c r="H58" s="45">
        <v>0</v>
      </c>
      <c r="I58" s="45">
        <v>1</v>
      </c>
      <c r="J58" s="45">
        <v>1</v>
      </c>
      <c r="K58" s="45">
        <v>1</v>
      </c>
      <c r="L58" s="45">
        <v>-1</v>
      </c>
      <c r="M58" s="46">
        <v>1</v>
      </c>
      <c r="N58" s="47" t="s">
        <v>3</v>
      </c>
      <c r="O58" s="1" t="s">
        <v>77</v>
      </c>
      <c r="P58" s="1">
        <v>1</v>
      </c>
      <c r="Q58" s="38" cm="1">
        <f t="array" ref="Q58:V61">MMULT(F58:M61,Q36:V43)</f>
        <v>2</v>
      </c>
      <c r="R58" s="38">
        <v>2</v>
      </c>
      <c r="S58" s="38">
        <v>1</v>
      </c>
      <c r="T58" s="38">
        <v>1</v>
      </c>
      <c r="U58" s="38">
        <v>0</v>
      </c>
      <c r="V58" s="38">
        <v>1</v>
      </c>
      <c r="AA58" s="1">
        <v>5</v>
      </c>
      <c r="AC58" s="54">
        <v>3</v>
      </c>
      <c r="AD58" s="55">
        <v>1</v>
      </c>
      <c r="AE58" s="55">
        <v>-1</v>
      </c>
      <c r="AF58" s="56">
        <v>3</v>
      </c>
      <c r="AG58" s="47" t="s">
        <v>3</v>
      </c>
      <c r="AI58" s="60">
        <v>20</v>
      </c>
      <c r="AJ58" s="1">
        <v>25</v>
      </c>
      <c r="AK58" s="1">
        <v>26</v>
      </c>
      <c r="AL58" s="1">
        <v>25</v>
      </c>
      <c r="AM58" s="1">
        <v>27</v>
      </c>
      <c r="AN58" s="61">
        <v>22</v>
      </c>
      <c r="AO58" s="47" t="s">
        <v>3</v>
      </c>
      <c r="AQ58" s="60">
        <v>10</v>
      </c>
      <c r="AR58" s="1">
        <v>12.5</v>
      </c>
      <c r="AS58" s="1">
        <v>13</v>
      </c>
      <c r="AT58" s="1">
        <v>12.5</v>
      </c>
      <c r="AU58" s="1">
        <v>13.5</v>
      </c>
      <c r="AV58" s="61">
        <v>11</v>
      </c>
      <c r="AW58" s="47" t="s">
        <v>3</v>
      </c>
      <c r="AY58" s="19">
        <v>1.0539865757732379E-3</v>
      </c>
      <c r="AZ58" s="19">
        <v>1.2474037908388416E-4</v>
      </c>
      <c r="BA58" s="19">
        <v>1.1734584970362262E-3</v>
      </c>
      <c r="BB58" s="19">
        <v>1.4612744845657997E-4</v>
      </c>
      <c r="BC58" s="19">
        <v>3.3903357070125397E-4</v>
      </c>
      <c r="BD58" s="19">
        <v>5.103072802211053E-5</v>
      </c>
    </row>
    <row r="59" spans="4:56" ht="24" customHeight="1" x14ac:dyDescent="0.2">
      <c r="D59" s="1"/>
      <c r="E59" s="1">
        <v>2</v>
      </c>
      <c r="F59" s="48">
        <v>1</v>
      </c>
      <c r="G59" s="49">
        <v>0</v>
      </c>
      <c r="H59" s="49">
        <v>1</v>
      </c>
      <c r="I59" s="49">
        <v>0</v>
      </c>
      <c r="J59" s="49">
        <v>-1</v>
      </c>
      <c r="K59" s="49">
        <v>0</v>
      </c>
      <c r="L59" s="49">
        <v>0</v>
      </c>
      <c r="M59" s="50">
        <v>1</v>
      </c>
      <c r="N59" s="47" t="s">
        <v>3</v>
      </c>
      <c r="P59" s="1">
        <v>2</v>
      </c>
      <c r="Q59" s="39">
        <v>2</v>
      </c>
      <c r="R59" s="39">
        <v>0</v>
      </c>
      <c r="S59" s="39">
        <v>2</v>
      </c>
      <c r="T59" s="39">
        <v>0</v>
      </c>
      <c r="U59" s="39">
        <v>1</v>
      </c>
      <c r="V59" s="39">
        <v>0</v>
      </c>
      <c r="AA59" s="1">
        <v>6</v>
      </c>
      <c r="AC59" s="54">
        <v>4</v>
      </c>
      <c r="AD59" s="55">
        <v>2</v>
      </c>
      <c r="AE59" s="55">
        <v>0</v>
      </c>
      <c r="AF59" s="56">
        <v>4</v>
      </c>
      <c r="AG59" s="47" t="s">
        <v>3</v>
      </c>
      <c r="AI59" s="62">
        <v>28</v>
      </c>
      <c r="AJ59" s="63">
        <v>36</v>
      </c>
      <c r="AK59" s="63">
        <v>34</v>
      </c>
      <c r="AL59" s="63">
        <v>36</v>
      </c>
      <c r="AM59" s="63">
        <v>36</v>
      </c>
      <c r="AN59" s="64">
        <v>34</v>
      </c>
      <c r="AO59" s="47" t="s">
        <v>3</v>
      </c>
      <c r="AQ59" s="62">
        <v>14</v>
      </c>
      <c r="AR59" s="63">
        <v>18</v>
      </c>
      <c r="AS59" s="63">
        <v>17</v>
      </c>
      <c r="AT59" s="63">
        <v>18</v>
      </c>
      <c r="AU59" s="63">
        <v>18</v>
      </c>
      <c r="AV59" s="64">
        <v>17</v>
      </c>
      <c r="AW59" s="47" t="s">
        <v>3</v>
      </c>
      <c r="AY59" s="20">
        <v>5.7545717196987194E-2</v>
      </c>
      <c r="AZ59" s="20">
        <v>3.0522964389406954E-2</v>
      </c>
      <c r="BA59" s="20">
        <v>6.4068663078851826E-2</v>
      </c>
      <c r="BB59" s="20">
        <v>3.575620771968082E-2</v>
      </c>
      <c r="BC59" s="20">
        <v>3.0518829449099522E-2</v>
      </c>
      <c r="BD59" s="20">
        <v>2.058726503701596E-2</v>
      </c>
    </row>
    <row r="60" spans="4:56" ht="24" customHeight="1" x14ac:dyDescent="0.2">
      <c r="E60" s="1">
        <v>3</v>
      </c>
      <c r="F60" s="48">
        <v>1</v>
      </c>
      <c r="G60" s="49">
        <v>1</v>
      </c>
      <c r="H60" s="49">
        <v>0</v>
      </c>
      <c r="I60" s="49">
        <v>1</v>
      </c>
      <c r="J60" s="49">
        <v>0</v>
      </c>
      <c r="K60" s="49">
        <v>1</v>
      </c>
      <c r="L60" s="49">
        <v>-1</v>
      </c>
      <c r="M60" s="50">
        <v>3</v>
      </c>
      <c r="N60" s="47" t="s">
        <v>3</v>
      </c>
      <c r="P60" s="1">
        <v>3</v>
      </c>
      <c r="Q60" s="39">
        <v>4</v>
      </c>
      <c r="R60" s="39">
        <v>2</v>
      </c>
      <c r="S60" s="39">
        <v>3</v>
      </c>
      <c r="T60" s="39">
        <v>0</v>
      </c>
      <c r="U60" s="39">
        <v>0</v>
      </c>
      <c r="V60" s="39">
        <v>1</v>
      </c>
    </row>
    <row r="61" spans="4:56" ht="24" customHeight="1" x14ac:dyDescent="0.2">
      <c r="D61" s="1"/>
      <c r="E61" s="1">
        <v>4</v>
      </c>
      <c r="F61" s="51">
        <v>0</v>
      </c>
      <c r="G61" s="52">
        <v>1</v>
      </c>
      <c r="H61" s="52">
        <v>0</v>
      </c>
      <c r="I61" s="52">
        <v>2</v>
      </c>
      <c r="J61" s="52">
        <v>1</v>
      </c>
      <c r="K61" s="52">
        <v>0</v>
      </c>
      <c r="L61" s="52">
        <v>2</v>
      </c>
      <c r="M61" s="53">
        <v>1</v>
      </c>
      <c r="N61" s="47" t="s">
        <v>3</v>
      </c>
      <c r="P61" s="1">
        <v>4</v>
      </c>
      <c r="Q61" s="40">
        <v>5</v>
      </c>
      <c r="R61" s="40">
        <v>2</v>
      </c>
      <c r="S61" s="40">
        <v>5</v>
      </c>
      <c r="T61" s="40">
        <v>5</v>
      </c>
      <c r="U61" s="40">
        <v>2</v>
      </c>
      <c r="V61" s="40">
        <v>4</v>
      </c>
      <c r="AH61" t="s">
        <v>78</v>
      </c>
    </row>
    <row r="62" spans="4:56" ht="24" customHeight="1" x14ac:dyDescent="0.25">
      <c r="AH62" s="36" t="s">
        <v>67</v>
      </c>
      <c r="AI62" s="1">
        <v>1</v>
      </c>
      <c r="AJ62" s="1">
        <v>2</v>
      </c>
      <c r="AK62" s="1">
        <v>3</v>
      </c>
      <c r="AL62" s="1">
        <v>4</v>
      </c>
      <c r="AM62" s="1">
        <v>5</v>
      </c>
      <c r="AN62" s="1">
        <v>6</v>
      </c>
      <c r="AX62" s="36" t="s">
        <v>67</v>
      </c>
      <c r="AY62" s="1">
        <v>0</v>
      </c>
      <c r="AZ62" s="1">
        <v>1</v>
      </c>
      <c r="BA62" s="1">
        <v>2</v>
      </c>
      <c r="BB62" s="1">
        <v>3</v>
      </c>
      <c r="BC62" s="1">
        <v>4</v>
      </c>
      <c r="BD62" s="1">
        <v>5</v>
      </c>
    </row>
    <row r="63" spans="4:56" ht="24" customHeight="1" x14ac:dyDescent="0.25">
      <c r="AH63" s="42" t="s">
        <v>70</v>
      </c>
      <c r="AI63" s="1"/>
      <c r="AX63" s="42" t="s">
        <v>70</v>
      </c>
      <c r="AY63" s="1"/>
    </row>
    <row r="64" spans="4:56" ht="24" customHeight="1" x14ac:dyDescent="0.2">
      <c r="AH64" s="1">
        <v>1</v>
      </c>
      <c r="AI64" s="38" cm="1">
        <f t="array" ref="AI64:AN67">Q58:V61</f>
        <v>2</v>
      </c>
      <c r="AJ64" s="38">
        <v>2</v>
      </c>
      <c r="AK64" s="38">
        <v>1</v>
      </c>
      <c r="AL64" s="38">
        <v>1</v>
      </c>
      <c r="AM64" s="38">
        <v>0</v>
      </c>
      <c r="AN64" s="38">
        <v>1</v>
      </c>
      <c r="AW64" s="47" t="s">
        <v>3</v>
      </c>
      <c r="AX64" s="1">
        <v>1</v>
      </c>
      <c r="AY64" s="65" cm="1">
        <f t="array" ref="AY64:BD67">MMULT(_xlfn.ANCHORARRAY(AI64),AY54:BD59)</f>
        <v>1.4245422860384611</v>
      </c>
      <c r="AZ64" s="65">
        <v>1.2255358961789904</v>
      </c>
      <c r="BA64" s="65">
        <v>1.2860207916330448</v>
      </c>
      <c r="BB64" s="65">
        <v>1.4355422879319284</v>
      </c>
      <c r="BC64" s="65">
        <v>1.2252121925067094</v>
      </c>
      <c r="BD64" s="65">
        <v>1.4136839451764407</v>
      </c>
    </row>
    <row r="65" spans="34:56" ht="24" customHeight="1" x14ac:dyDescent="0.2">
      <c r="AH65" s="1">
        <v>2</v>
      </c>
      <c r="AI65" s="39">
        <v>2</v>
      </c>
      <c r="AJ65" s="39">
        <v>0</v>
      </c>
      <c r="AK65" s="39">
        <v>2</v>
      </c>
      <c r="AL65" s="39">
        <v>0</v>
      </c>
      <c r="AM65" s="39">
        <v>1</v>
      </c>
      <c r="AN65" s="39">
        <v>0</v>
      </c>
      <c r="AW65" s="47" t="s">
        <v>3</v>
      </c>
      <c r="AX65" s="1">
        <v>2</v>
      </c>
      <c r="AY65" s="66">
        <v>1.367275075432252</v>
      </c>
      <c r="AZ65" s="66">
        <v>1.1948881914104996</v>
      </c>
      <c r="BA65" s="66">
        <v>0.92375847788217635</v>
      </c>
      <c r="BB65" s="66">
        <v>1.3997549461052752</v>
      </c>
      <c r="BC65" s="66">
        <v>1.1949406302196761</v>
      </c>
      <c r="BD65" s="66">
        <v>1.6540761189217605</v>
      </c>
    </row>
    <row r="66" spans="34:56" ht="24" customHeight="1" x14ac:dyDescent="0.2">
      <c r="AH66" s="1">
        <v>3</v>
      </c>
      <c r="AI66" s="39">
        <v>4</v>
      </c>
      <c r="AJ66" s="39">
        <v>2</v>
      </c>
      <c r="AK66" s="39">
        <v>3</v>
      </c>
      <c r="AL66" s="39">
        <v>0</v>
      </c>
      <c r="AM66" s="39">
        <v>0</v>
      </c>
      <c r="AN66" s="39">
        <v>1</v>
      </c>
      <c r="AW66" s="47" t="s">
        <v>3</v>
      </c>
      <c r="AX66" s="1">
        <v>3</v>
      </c>
      <c r="AY66" s="66">
        <v>2.5328613630884371</v>
      </c>
      <c r="AZ66" s="66">
        <v>2.0484535178736887</v>
      </c>
      <c r="BA66" s="66">
        <v>1.7351988653450616</v>
      </c>
      <c r="BB66" s="66">
        <v>2.5709464818630079</v>
      </c>
      <c r="BC66" s="66">
        <v>2.0480183337042899</v>
      </c>
      <c r="BD66" s="66">
        <v>2.9155885770881143</v>
      </c>
    </row>
    <row r="67" spans="34:56" ht="24" customHeight="1" x14ac:dyDescent="0.2">
      <c r="AH67" s="1">
        <v>4</v>
      </c>
      <c r="AI67" s="40">
        <v>5</v>
      </c>
      <c r="AJ67" s="40">
        <v>2</v>
      </c>
      <c r="AK67" s="40">
        <v>5</v>
      </c>
      <c r="AL67" s="40">
        <v>5</v>
      </c>
      <c r="AM67" s="40">
        <v>2</v>
      </c>
      <c r="AN67" s="40">
        <v>4</v>
      </c>
      <c r="AW67" s="47" t="s">
        <v>3</v>
      </c>
      <c r="AX67" s="1">
        <v>4</v>
      </c>
      <c r="AY67" s="67">
        <v>4.9381291030982011</v>
      </c>
      <c r="AZ67" s="67">
        <v>4.9687285933360901</v>
      </c>
      <c r="BA67" s="67">
        <v>4.9322356922547828</v>
      </c>
      <c r="BB67" s="67">
        <v>4.9635395176018058</v>
      </c>
      <c r="BC67" s="67">
        <v>4.9683264202258437</v>
      </c>
      <c r="BD67" s="67">
        <v>4.9785735312108317</v>
      </c>
    </row>
    <row r="86" spans="1:33" s="3" customFormat="1" ht="37" x14ac:dyDescent="0.45">
      <c r="A86" s="3" t="s">
        <v>42</v>
      </c>
    </row>
    <row r="87" spans="1:33" ht="24" customHeight="1" x14ac:dyDescent="0.2">
      <c r="A87" s="13" t="str">
        <f>HYPERLINK("#A1","[top]")</f>
        <v>[top]</v>
      </c>
    </row>
    <row r="89" spans="1:33" ht="24" customHeight="1" x14ac:dyDescent="0.2">
      <c r="D89" s="14"/>
      <c r="E89" s="14"/>
      <c r="F89" s="14"/>
      <c r="G89" s="14"/>
    </row>
    <row r="90" spans="1:33" ht="24" customHeight="1" x14ac:dyDescent="0.2">
      <c r="D90" s="14"/>
      <c r="E90" s="14"/>
      <c r="F90" s="14"/>
      <c r="G90" s="14"/>
      <c r="H90" s="14"/>
      <c r="I90" s="14"/>
      <c r="J90" s="14"/>
      <c r="K90" s="14"/>
      <c r="N90" s="68"/>
      <c r="O90" s="68"/>
      <c r="P90" s="68"/>
      <c r="Q90" s="68"/>
      <c r="R90" s="68"/>
      <c r="S90" s="68"/>
      <c r="T90" s="68"/>
      <c r="U90" s="68" t="s">
        <v>69</v>
      </c>
      <c r="V90" s="68"/>
      <c r="W90" s="68"/>
      <c r="X90" s="68"/>
      <c r="Y90" s="68"/>
      <c r="Z90" s="68"/>
      <c r="AA90" s="68"/>
    </row>
    <row r="91" spans="1:33" ht="24" customHeight="1" x14ac:dyDescent="0.25">
      <c r="D91" s="14"/>
      <c r="E91" s="14"/>
      <c r="F91" s="14"/>
      <c r="G91" s="14"/>
      <c r="H91" s="14"/>
      <c r="I91" s="14"/>
      <c r="J91" s="14"/>
      <c r="K91" s="14"/>
      <c r="N91" s="68"/>
      <c r="O91" s="68"/>
      <c r="P91" s="68"/>
      <c r="Q91" s="68"/>
      <c r="R91" s="68"/>
      <c r="S91" s="68"/>
      <c r="T91" s="68"/>
      <c r="U91" s="69" t="s">
        <v>67</v>
      </c>
      <c r="V91" s="70">
        <v>1</v>
      </c>
      <c r="W91" s="70">
        <v>2</v>
      </c>
      <c r="X91" s="70">
        <v>3</v>
      </c>
      <c r="Y91" s="70">
        <v>4</v>
      </c>
      <c r="Z91" s="70">
        <v>5</v>
      </c>
      <c r="AA91" s="70">
        <v>6</v>
      </c>
      <c r="AB91" s="70">
        <v>7</v>
      </c>
      <c r="AC91" s="70">
        <v>8</v>
      </c>
      <c r="AD91" s="70">
        <v>9</v>
      </c>
      <c r="AE91" s="70">
        <v>10</v>
      </c>
      <c r="AF91" s="70">
        <v>11</v>
      </c>
      <c r="AG91" s="70">
        <v>12</v>
      </c>
    </row>
    <row r="92" spans="1:33" ht="24" customHeight="1" x14ac:dyDescent="0.25">
      <c r="D92" s="14"/>
      <c r="E92" s="14"/>
      <c r="F92" s="14"/>
      <c r="G92" s="14"/>
      <c r="H92" s="14"/>
      <c r="I92" s="14"/>
      <c r="J92" s="14"/>
      <c r="K92" s="14"/>
      <c r="N92" s="68"/>
      <c r="O92" s="68"/>
      <c r="P92" s="68"/>
      <c r="Q92" s="68"/>
      <c r="R92" s="68"/>
      <c r="S92" s="68"/>
      <c r="T92" s="68"/>
      <c r="U92" s="71" t="s">
        <v>80</v>
      </c>
      <c r="V92" s="70"/>
      <c r="W92" s="68"/>
      <c r="X92" s="68"/>
      <c r="Y92" s="68"/>
      <c r="Z92" s="68"/>
      <c r="AA92" s="68"/>
    </row>
    <row r="93" spans="1:33" ht="24" customHeight="1" x14ac:dyDescent="0.2">
      <c r="E93" s="14"/>
      <c r="F93" s="14"/>
      <c r="G93" s="14"/>
      <c r="H93" s="14"/>
      <c r="I93" s="14"/>
      <c r="J93" s="14"/>
      <c r="K93" s="14"/>
      <c r="N93" s="68"/>
      <c r="O93" s="68"/>
      <c r="P93" s="68"/>
      <c r="Q93" s="68"/>
      <c r="R93" s="68"/>
      <c r="S93" s="68"/>
      <c r="T93" s="68"/>
      <c r="U93" s="70">
        <v>1</v>
      </c>
      <c r="V93" s="72">
        <v>4</v>
      </c>
      <c r="W93" s="73">
        <v>4</v>
      </c>
      <c r="X93" s="73">
        <v>5</v>
      </c>
      <c r="Y93" s="73">
        <v>5</v>
      </c>
      <c r="Z93" s="73">
        <v>4</v>
      </c>
      <c r="AA93" s="73">
        <v>4</v>
      </c>
      <c r="AB93" s="73">
        <v>0</v>
      </c>
      <c r="AC93" s="73">
        <v>2</v>
      </c>
      <c r="AD93" s="73">
        <v>2</v>
      </c>
      <c r="AE93" s="73">
        <v>0</v>
      </c>
      <c r="AF93" s="73">
        <v>2</v>
      </c>
      <c r="AG93" s="73">
        <v>0</v>
      </c>
    </row>
    <row r="94" spans="1:33" ht="24" customHeight="1" x14ac:dyDescent="0.2">
      <c r="E94" s="14"/>
      <c r="F94" s="14"/>
      <c r="G94" s="14"/>
      <c r="H94" s="14"/>
      <c r="I94" s="14"/>
      <c r="J94" s="14"/>
      <c r="K94" s="14"/>
      <c r="N94" s="68"/>
      <c r="O94" s="68"/>
      <c r="P94" s="68"/>
      <c r="Q94" s="68"/>
      <c r="R94" s="68"/>
      <c r="S94" s="68"/>
      <c r="T94" s="68"/>
      <c r="U94" s="70">
        <v>2</v>
      </c>
      <c r="V94" s="74">
        <v>0</v>
      </c>
      <c r="W94" s="75">
        <v>0</v>
      </c>
      <c r="X94" s="75">
        <v>-1</v>
      </c>
      <c r="Y94" s="75">
        <v>0</v>
      </c>
      <c r="Z94" s="75">
        <v>0</v>
      </c>
      <c r="AA94" s="75">
        <v>1</v>
      </c>
      <c r="AB94" s="75">
        <v>0</v>
      </c>
      <c r="AC94" s="75">
        <v>1</v>
      </c>
      <c r="AD94" s="75">
        <v>1</v>
      </c>
      <c r="AE94" s="75">
        <v>1</v>
      </c>
      <c r="AF94" s="75">
        <v>1</v>
      </c>
      <c r="AG94" s="75">
        <v>1</v>
      </c>
    </row>
    <row r="95" spans="1:33" ht="24" customHeight="1" x14ac:dyDescent="0.2">
      <c r="C95" s="1"/>
      <c r="E95" s="14"/>
      <c r="F95" s="14"/>
      <c r="G95" s="14"/>
      <c r="H95" s="14"/>
      <c r="I95" s="14"/>
      <c r="J95" s="14"/>
      <c r="K95" s="14"/>
      <c r="N95" s="68"/>
      <c r="O95" s="68"/>
      <c r="P95" s="68"/>
      <c r="Q95" s="68"/>
      <c r="R95" s="68"/>
      <c r="S95" s="68"/>
      <c r="T95" s="68"/>
      <c r="U95" s="70">
        <v>3</v>
      </c>
      <c r="V95" s="74">
        <v>1</v>
      </c>
      <c r="W95" s="75">
        <v>2</v>
      </c>
      <c r="X95" s="75">
        <v>0</v>
      </c>
      <c r="Y95" s="75">
        <v>2</v>
      </c>
      <c r="Z95" s="75">
        <v>0</v>
      </c>
      <c r="AA95" s="75">
        <v>3</v>
      </c>
      <c r="AB95" s="75">
        <v>0</v>
      </c>
      <c r="AC95" s="75">
        <v>3</v>
      </c>
      <c r="AD95" s="75">
        <v>4</v>
      </c>
      <c r="AE95" s="75">
        <v>0</v>
      </c>
      <c r="AF95" s="75">
        <v>4</v>
      </c>
      <c r="AG95" s="75">
        <v>0</v>
      </c>
    </row>
    <row r="96" spans="1:33" ht="24" customHeight="1" x14ac:dyDescent="0.2">
      <c r="C96" s="1"/>
      <c r="E96" s="14"/>
      <c r="F96" s="14"/>
      <c r="G96" s="14"/>
      <c r="H96" s="14"/>
      <c r="I96" s="14"/>
      <c r="J96" s="14"/>
      <c r="K96" s="14"/>
      <c r="N96" s="68"/>
      <c r="O96" s="68"/>
      <c r="P96" s="68"/>
      <c r="Q96" s="68"/>
      <c r="R96" s="68"/>
      <c r="S96" s="68"/>
      <c r="T96" s="68"/>
      <c r="U96" s="70">
        <v>4</v>
      </c>
      <c r="V96" s="76">
        <v>3</v>
      </c>
      <c r="W96" s="77">
        <v>5</v>
      </c>
      <c r="X96" s="77">
        <v>4</v>
      </c>
      <c r="Y96" s="77">
        <v>4</v>
      </c>
      <c r="Z96" s="77">
        <v>5</v>
      </c>
      <c r="AA96" s="77">
        <v>4</v>
      </c>
      <c r="AB96" s="77">
        <v>5</v>
      </c>
      <c r="AC96" s="77">
        <v>5</v>
      </c>
      <c r="AD96" s="77">
        <v>5</v>
      </c>
      <c r="AE96" s="77">
        <v>5</v>
      </c>
      <c r="AF96" s="77">
        <v>5</v>
      </c>
      <c r="AG96" s="77">
        <v>5</v>
      </c>
    </row>
    <row r="97" spans="5:47" ht="24" customHeight="1" x14ac:dyDescent="0.2">
      <c r="E97" s="14"/>
      <c r="F97" s="14"/>
      <c r="G97" s="14"/>
      <c r="H97" s="14"/>
      <c r="I97" s="14"/>
      <c r="J97" s="14"/>
      <c r="K97" s="14"/>
      <c r="N97" s="68" t="s">
        <v>73</v>
      </c>
      <c r="O97" s="68"/>
      <c r="P97" s="70"/>
      <c r="Q97" s="68"/>
      <c r="R97" s="68"/>
      <c r="S97" s="68"/>
      <c r="T97" s="68"/>
      <c r="U97" s="68"/>
      <c r="V97" s="70" t="s">
        <v>0</v>
      </c>
      <c r="W97" s="70" t="s">
        <v>0</v>
      </c>
      <c r="X97" s="70" t="s">
        <v>0</v>
      </c>
      <c r="Y97" s="70" t="s">
        <v>0</v>
      </c>
      <c r="Z97" s="70" t="s">
        <v>0</v>
      </c>
      <c r="AA97" s="70" t="s">
        <v>0</v>
      </c>
      <c r="AB97" s="70" t="s">
        <v>0</v>
      </c>
      <c r="AC97" s="70" t="s">
        <v>0</v>
      </c>
      <c r="AD97" s="70" t="s">
        <v>0</v>
      </c>
      <c r="AE97" s="70" t="s">
        <v>0</v>
      </c>
      <c r="AF97" s="70" t="s">
        <v>0</v>
      </c>
      <c r="AG97" s="70" t="s">
        <v>0</v>
      </c>
    </row>
    <row r="98" spans="5:47" ht="24" customHeight="1" x14ac:dyDescent="0.25">
      <c r="E98" s="14"/>
      <c r="F98" s="14"/>
      <c r="G98" s="14"/>
      <c r="H98" s="14"/>
      <c r="I98" s="14"/>
      <c r="J98" s="14"/>
      <c r="K98" s="14"/>
      <c r="N98" s="69" t="s">
        <v>67</v>
      </c>
      <c r="O98" s="71" t="s">
        <v>80</v>
      </c>
      <c r="P98" s="70">
        <v>1</v>
      </c>
      <c r="Q98" s="70">
        <v>2</v>
      </c>
      <c r="R98" s="70">
        <v>3</v>
      </c>
      <c r="S98" s="70">
        <v>4</v>
      </c>
      <c r="T98" s="68"/>
      <c r="U98" s="68"/>
      <c r="V98" s="68"/>
      <c r="W98" s="68"/>
      <c r="X98" s="68"/>
      <c r="Y98" s="68"/>
      <c r="Z98" s="68"/>
      <c r="AA98" s="68"/>
    </row>
    <row r="99" spans="5:47" ht="24" customHeight="1" x14ac:dyDescent="0.2">
      <c r="N99" s="70">
        <v>1</v>
      </c>
      <c r="O99" s="68"/>
      <c r="P99" s="78">
        <v>5</v>
      </c>
      <c r="Q99" s="79">
        <v>4</v>
      </c>
      <c r="R99" s="79">
        <v>0</v>
      </c>
      <c r="S99" s="80">
        <v>4</v>
      </c>
      <c r="T99" s="70" t="s">
        <v>3</v>
      </c>
      <c r="U99" s="68"/>
      <c r="V99" s="70" cm="1">
        <f t="array" ref="V99:AG110">MMULT(P99:S110,V93:AG96)/SQRT(4)</f>
        <v>16</v>
      </c>
      <c r="W99" s="70">
        <v>20</v>
      </c>
      <c r="X99" s="70">
        <v>18.5</v>
      </c>
      <c r="Y99" s="70">
        <v>20.5</v>
      </c>
      <c r="Z99" s="70">
        <v>20</v>
      </c>
      <c r="AA99" s="70">
        <v>20</v>
      </c>
      <c r="AB99">
        <v>10</v>
      </c>
      <c r="AC99">
        <v>17</v>
      </c>
      <c r="AD99">
        <v>17</v>
      </c>
      <c r="AE99">
        <v>12</v>
      </c>
      <c r="AF99">
        <v>17</v>
      </c>
      <c r="AG99">
        <v>12</v>
      </c>
      <c r="AJ99" s="18" cm="1">
        <f t="array" ref="AJ99:AJ110">_xlfn.LET(_xlpm.x,V99:V110, EXP(_xlpm.x) / SUM(EXP(_xlpm.x)))</f>
        <v>0.3690208709846291</v>
      </c>
      <c r="AK99" s="18" cm="1">
        <f t="array" ref="AK99:AK110">_xlfn.LET(_xlpm.x,W99:W110, EXP(_xlpm.x) / SUM(EXP(_xlpm.x)))</f>
        <v>7.0465065251390041E-2</v>
      </c>
      <c r="AL99" s="18" cm="1">
        <f t="array" ref="AL99:AL110">_xlfn.LET(_xlpm.x,X99:X110, EXP(_xlpm.x) / SUM(EXP(_xlpm.x)))</f>
        <v>0.29676765373053859</v>
      </c>
      <c r="AM99" s="18" cm="1">
        <f t="array" ref="AM99:AM110">_xlfn.LET(_xlpm.x,Y99:Y110, EXP(_xlpm.x) / SUM(EXP(_xlpm.x)))</f>
        <v>0.28148519744491413</v>
      </c>
      <c r="AN99" s="18" cm="1">
        <f t="array" ref="AN99:AN110">_xlfn.LET(_xlpm.x,Z99:Z110, EXP(_xlpm.x) / SUM(EXP(_xlpm.x)))</f>
        <v>0.22318752224905486</v>
      </c>
      <c r="AO99" s="18" cm="1">
        <f t="array" ref="AO99:AO110">_xlfn.LET(_xlpm.x,AA99:AA110, EXP(_xlpm.x) / SUM(EXP(_xlpm.x)))</f>
        <v>8.155651160960338E-2</v>
      </c>
      <c r="AP99" s="18" cm="1">
        <f t="array" ref="AP99:AP110">_xlfn.LET(_xlpm.x,AB99:AB110, EXP(_xlpm.x) / SUM(EXP(_xlpm.x)))</f>
        <v>1.0131075173689457E-2</v>
      </c>
      <c r="AQ99" s="18" cm="1">
        <f t="array" ref="AQ99:AQ110">_xlfn.LET(_xlpm.x,AC99:AC110, EXP(_xlpm.x) / SUM(EXP(_xlpm.x)))</f>
        <v>2.9874526434658104E-3</v>
      </c>
      <c r="AR99" s="18" cm="1">
        <f t="array" ref="AR99:AR110">_xlfn.LET(_xlpm.x,AD99:AD110, EXP(_xlpm.x) / SUM(EXP(_xlpm.x)))</f>
        <v>4.1190814506102342E-4</v>
      </c>
      <c r="AS99" s="18" cm="1">
        <f t="array" ref="AS99:AS110">_xlfn.LET(_xlpm.x,AE99:AE110, EXP(_xlpm.x) / SUM(EXP(_xlpm.x)))</f>
        <v>2.9366346707561369E-2</v>
      </c>
      <c r="AT99" s="18" cm="1">
        <f t="array" ref="AT99:AT110">_xlfn.LET(_xlpm.x,AF99:AF110, EXP(_xlpm.x) / SUM(EXP(_xlpm.x)))</f>
        <v>4.1190814506102342E-4</v>
      </c>
      <c r="AU99" s="18" cm="1">
        <f t="array" ref="AU99:AU110">_xlfn.LET(_xlpm.x,AG99:AG110, EXP(_xlpm.x) / SUM(EXP(_xlpm.x)))</f>
        <v>2.9366346707561369E-2</v>
      </c>
    </row>
    <row r="100" spans="5:47" ht="24" customHeight="1" x14ac:dyDescent="0.2">
      <c r="N100" s="70">
        <v>2</v>
      </c>
      <c r="O100" s="68"/>
      <c r="P100" s="81">
        <v>2</v>
      </c>
      <c r="Q100" s="82">
        <v>2</v>
      </c>
      <c r="R100" s="82">
        <v>1</v>
      </c>
      <c r="S100" s="77">
        <v>3</v>
      </c>
      <c r="T100" s="70" t="s">
        <v>3</v>
      </c>
      <c r="U100" s="68"/>
      <c r="V100" s="70">
        <v>9</v>
      </c>
      <c r="W100" s="70">
        <v>12.5</v>
      </c>
      <c r="X100" s="70">
        <v>10</v>
      </c>
      <c r="Y100" s="70">
        <v>12</v>
      </c>
      <c r="Z100" s="70">
        <v>11.5</v>
      </c>
      <c r="AA100" s="70">
        <v>12.5</v>
      </c>
      <c r="AB100">
        <v>7.5</v>
      </c>
      <c r="AC100">
        <v>12</v>
      </c>
      <c r="AD100">
        <v>12.5</v>
      </c>
      <c r="AE100">
        <v>8.5</v>
      </c>
      <c r="AF100">
        <v>12.5</v>
      </c>
      <c r="AG100">
        <v>8.5</v>
      </c>
      <c r="AJ100" s="19">
        <v>3.3650347716410314E-4</v>
      </c>
      <c r="AK100" s="19">
        <v>3.8973126231991061E-5</v>
      </c>
      <c r="AL100" s="19">
        <v>6.0382830479668303E-5</v>
      </c>
      <c r="AM100" s="19">
        <v>5.7273334024755831E-5</v>
      </c>
      <c r="AN100" s="19">
        <v>4.541160113554205E-5</v>
      </c>
      <c r="AO100" s="19">
        <v>4.5107631855051964E-5</v>
      </c>
      <c r="AP100" s="19">
        <v>8.3160929169091423E-4</v>
      </c>
      <c r="AQ100" s="19">
        <v>2.0129297573950402E-5</v>
      </c>
      <c r="AR100" s="19">
        <v>4.5758861575567194E-6</v>
      </c>
      <c r="AS100" s="19">
        <v>8.8678683124097111E-4</v>
      </c>
      <c r="AT100" s="19">
        <v>4.5758861575567194E-6</v>
      </c>
      <c r="AU100" s="19">
        <v>8.8678683124097111E-4</v>
      </c>
    </row>
    <row r="101" spans="5:47" ht="24" customHeight="1" x14ac:dyDescent="0.2">
      <c r="N101" s="70">
        <v>3</v>
      </c>
      <c r="O101" s="68"/>
      <c r="P101" s="81">
        <v>4</v>
      </c>
      <c r="Q101" s="82">
        <v>4</v>
      </c>
      <c r="R101" s="82">
        <v>0</v>
      </c>
      <c r="S101" s="77">
        <v>5</v>
      </c>
      <c r="T101" s="70" t="s">
        <v>3</v>
      </c>
      <c r="U101" s="68"/>
      <c r="V101" s="70">
        <v>15.5</v>
      </c>
      <c r="W101" s="70">
        <v>20.5</v>
      </c>
      <c r="X101" s="70">
        <v>18</v>
      </c>
      <c r="Y101" s="70">
        <v>20</v>
      </c>
      <c r="Z101" s="70">
        <v>20.5</v>
      </c>
      <c r="AA101" s="70">
        <v>20</v>
      </c>
      <c r="AB101">
        <v>12.5</v>
      </c>
      <c r="AC101">
        <v>18.5</v>
      </c>
      <c r="AD101">
        <v>18.5</v>
      </c>
      <c r="AE101">
        <v>14.5</v>
      </c>
      <c r="AF101">
        <v>18.5</v>
      </c>
      <c r="AG101">
        <v>14.5</v>
      </c>
      <c r="AJ101" s="19">
        <v>0.22382247232603766</v>
      </c>
      <c r="AK101" s="19">
        <v>0.11617725192123923</v>
      </c>
      <c r="AL101" s="19">
        <v>0.17999868079855394</v>
      </c>
      <c r="AM101" s="19">
        <v>0.17072940250560467</v>
      </c>
      <c r="AN101" s="19">
        <v>0.36797401528687479</v>
      </c>
      <c r="AO101" s="19">
        <v>8.155651160960338E-2</v>
      </c>
      <c r="AP101" s="19">
        <v>0.12342176211890471</v>
      </c>
      <c r="AQ101" s="19">
        <v>1.3388833860373282E-2</v>
      </c>
      <c r="AR101" s="19">
        <v>1.8460442317032148E-3</v>
      </c>
      <c r="AS101" s="19">
        <v>0.35775534141279069</v>
      </c>
      <c r="AT101" s="19">
        <v>1.8460442317032148E-3</v>
      </c>
      <c r="AU101" s="19">
        <v>0.35775534141279069</v>
      </c>
    </row>
    <row r="102" spans="5:47" ht="24" customHeight="1" x14ac:dyDescent="0.2">
      <c r="N102" s="70">
        <v>4</v>
      </c>
      <c r="O102" s="68"/>
      <c r="P102" s="81">
        <v>4</v>
      </c>
      <c r="Q102" s="82">
        <v>2</v>
      </c>
      <c r="R102" s="82">
        <v>0</v>
      </c>
      <c r="S102" s="77">
        <v>5</v>
      </c>
      <c r="T102" s="70" t="s">
        <v>3</v>
      </c>
      <c r="U102" s="68"/>
      <c r="V102" s="70">
        <v>15.5</v>
      </c>
      <c r="W102" s="70">
        <v>20.5</v>
      </c>
      <c r="X102" s="70">
        <v>19</v>
      </c>
      <c r="Y102" s="70">
        <v>20</v>
      </c>
      <c r="Z102" s="70">
        <v>20.5</v>
      </c>
      <c r="AA102" s="70">
        <v>19</v>
      </c>
      <c r="AB102">
        <v>12.5</v>
      </c>
      <c r="AC102">
        <v>17.5</v>
      </c>
      <c r="AD102">
        <v>17.5</v>
      </c>
      <c r="AE102">
        <v>13.5</v>
      </c>
      <c r="AF102">
        <v>17.5</v>
      </c>
      <c r="AG102">
        <v>13.5</v>
      </c>
      <c r="AJ102" s="19">
        <v>0.22382247232603766</v>
      </c>
      <c r="AK102" s="19">
        <v>0.11617725192123923</v>
      </c>
      <c r="AL102" s="19">
        <v>0.48928714316130917</v>
      </c>
      <c r="AM102" s="19">
        <v>0.17072940250560467</v>
      </c>
      <c r="AN102" s="19">
        <v>0.36797401528687479</v>
      </c>
      <c r="AO102" s="19">
        <v>3.0002963914833137E-2</v>
      </c>
      <c r="AP102" s="19">
        <v>0.12342176211890471</v>
      </c>
      <c r="AQ102" s="19">
        <v>4.9254767184914077E-3</v>
      </c>
      <c r="AR102" s="19">
        <v>6.7912172033674325E-4</v>
      </c>
      <c r="AS102" s="19">
        <v>0.13161083507503599</v>
      </c>
      <c r="AT102" s="19">
        <v>6.7912172033674325E-4</v>
      </c>
      <c r="AU102" s="19">
        <v>0.13161083507503599</v>
      </c>
    </row>
    <row r="103" spans="5:47" ht="24" customHeight="1" x14ac:dyDescent="0.2">
      <c r="N103" s="70">
        <v>5</v>
      </c>
      <c r="O103" s="68"/>
      <c r="P103" s="81">
        <v>3</v>
      </c>
      <c r="Q103" s="82">
        <v>1</v>
      </c>
      <c r="R103" s="82">
        <v>-1</v>
      </c>
      <c r="S103" s="77">
        <v>3</v>
      </c>
      <c r="T103" s="70" t="s">
        <v>3</v>
      </c>
      <c r="U103" s="68"/>
      <c r="V103" s="70">
        <v>10</v>
      </c>
      <c r="W103" s="70">
        <v>12.5</v>
      </c>
      <c r="X103" s="70">
        <v>13</v>
      </c>
      <c r="Y103" s="70">
        <v>12.5</v>
      </c>
      <c r="Z103" s="70">
        <v>13.5</v>
      </c>
      <c r="AA103" s="70">
        <v>11</v>
      </c>
      <c r="AB103">
        <v>7.5</v>
      </c>
      <c r="AC103">
        <v>9.5</v>
      </c>
      <c r="AD103">
        <v>9</v>
      </c>
      <c r="AE103">
        <v>8</v>
      </c>
      <c r="AF103">
        <v>9</v>
      </c>
      <c r="AG103">
        <v>8</v>
      </c>
      <c r="AJ103" s="19">
        <v>9.1471128718846487E-4</v>
      </c>
      <c r="AK103" s="19">
        <v>3.8973126231991061E-5</v>
      </c>
      <c r="AL103" s="19">
        <v>1.2128215711259595E-3</v>
      </c>
      <c r="AM103" s="19">
        <v>9.4427764050528326E-5</v>
      </c>
      <c r="AN103" s="19">
        <v>3.3554886833278298E-4</v>
      </c>
      <c r="AO103" s="19">
        <v>1.0064873119734159E-5</v>
      </c>
      <c r="AP103" s="19">
        <v>8.3160929169091423E-4</v>
      </c>
      <c r="AQ103" s="19">
        <v>1.6523133636577682E-6</v>
      </c>
      <c r="AR103" s="19">
        <v>1.3817978879661996E-7</v>
      </c>
      <c r="AS103" s="19">
        <v>5.37863401777062E-4</v>
      </c>
      <c r="AT103" s="19">
        <v>1.3817978879661996E-7</v>
      </c>
      <c r="AU103" s="19">
        <v>5.37863401777062E-4</v>
      </c>
    </row>
    <row r="104" spans="5:47" ht="24" customHeight="1" x14ac:dyDescent="0.2">
      <c r="N104" s="70">
        <v>6</v>
      </c>
      <c r="O104" s="68"/>
      <c r="P104" s="81">
        <v>2</v>
      </c>
      <c r="Q104" s="82">
        <v>2</v>
      </c>
      <c r="R104" s="82">
        <v>1</v>
      </c>
      <c r="S104" s="77">
        <v>3</v>
      </c>
      <c r="T104" s="70" t="s">
        <v>3</v>
      </c>
      <c r="U104" s="68"/>
      <c r="V104" s="70">
        <v>9</v>
      </c>
      <c r="W104" s="70">
        <v>12.5</v>
      </c>
      <c r="X104" s="70">
        <v>10</v>
      </c>
      <c r="Y104" s="70">
        <v>12</v>
      </c>
      <c r="Z104" s="70">
        <v>11.5</v>
      </c>
      <c r="AA104" s="70">
        <v>12.5</v>
      </c>
      <c r="AB104">
        <v>7.5</v>
      </c>
      <c r="AC104">
        <v>12</v>
      </c>
      <c r="AD104">
        <v>12.5</v>
      </c>
      <c r="AE104">
        <v>8.5</v>
      </c>
      <c r="AF104">
        <v>12.5</v>
      </c>
      <c r="AG104">
        <v>8.5</v>
      </c>
      <c r="AJ104" s="19">
        <v>3.3650347716410314E-4</v>
      </c>
      <c r="AK104" s="19">
        <v>3.8973126231991061E-5</v>
      </c>
      <c r="AL104" s="19">
        <v>6.0382830479668303E-5</v>
      </c>
      <c r="AM104" s="19">
        <v>5.7273334024755831E-5</v>
      </c>
      <c r="AN104" s="19">
        <v>4.541160113554205E-5</v>
      </c>
      <c r="AO104" s="19">
        <v>4.5107631855051964E-5</v>
      </c>
      <c r="AP104" s="19">
        <v>8.3160929169091423E-4</v>
      </c>
      <c r="AQ104" s="19">
        <v>2.0129297573950402E-5</v>
      </c>
      <c r="AR104" s="19">
        <v>4.5758861575567194E-6</v>
      </c>
      <c r="AS104" s="19">
        <v>8.8678683124097111E-4</v>
      </c>
      <c r="AT104" s="19">
        <v>4.5758861575567194E-6</v>
      </c>
      <c r="AU104" s="19">
        <v>8.8678683124097111E-4</v>
      </c>
    </row>
    <row r="105" spans="5:47" ht="24" customHeight="1" x14ac:dyDescent="0.2">
      <c r="N105" s="70">
        <v>7</v>
      </c>
      <c r="P105" s="81">
        <v>2</v>
      </c>
      <c r="Q105" s="82">
        <v>1</v>
      </c>
      <c r="R105" s="82">
        <v>4</v>
      </c>
      <c r="S105" s="77">
        <v>5</v>
      </c>
      <c r="T105" s="70" t="s">
        <v>3</v>
      </c>
      <c r="V105">
        <v>13.5</v>
      </c>
      <c r="W105">
        <v>20.5</v>
      </c>
      <c r="X105">
        <v>14.5</v>
      </c>
      <c r="Y105">
        <v>19</v>
      </c>
      <c r="Z105">
        <v>16.5</v>
      </c>
      <c r="AA105">
        <v>20.5</v>
      </c>
      <c r="AB105">
        <v>12.5</v>
      </c>
      <c r="AC105">
        <v>21</v>
      </c>
      <c r="AD105">
        <v>23</v>
      </c>
      <c r="AE105">
        <v>13</v>
      </c>
      <c r="AF105">
        <v>23</v>
      </c>
      <c r="AG105">
        <v>13</v>
      </c>
      <c r="AJ105" s="19">
        <v>3.0291077686963212E-2</v>
      </c>
      <c r="AK105" s="19">
        <v>0.11617725192123923</v>
      </c>
      <c r="AL105" s="19">
        <v>5.4354891795854524E-3</v>
      </c>
      <c r="AM105" s="19">
        <v>6.2807837185296089E-2</v>
      </c>
      <c r="AN105" s="19">
        <v>6.7396791844319508E-3</v>
      </c>
      <c r="AO105" s="19">
        <v>0.13446395545485504</v>
      </c>
      <c r="AP105" s="19">
        <v>0.12342176211890471</v>
      </c>
      <c r="AQ105" s="19">
        <v>0.16310938764485966</v>
      </c>
      <c r="AR105" s="19">
        <v>0.1661756059917992</v>
      </c>
      <c r="AS105" s="19">
        <v>7.9826006623392176E-2</v>
      </c>
      <c r="AT105" s="19">
        <v>0.1661756059917992</v>
      </c>
      <c r="AU105" s="19">
        <v>7.9826006623392176E-2</v>
      </c>
    </row>
    <row r="106" spans="5:47" ht="24" customHeight="1" x14ac:dyDescent="0.2">
      <c r="N106" s="70">
        <v>8</v>
      </c>
      <c r="P106" s="81">
        <v>2</v>
      </c>
      <c r="Q106" s="82">
        <v>1</v>
      </c>
      <c r="R106" s="82">
        <v>4</v>
      </c>
      <c r="S106" s="77">
        <v>5</v>
      </c>
      <c r="T106" s="70" t="s">
        <v>3</v>
      </c>
      <c r="V106">
        <v>13.5</v>
      </c>
      <c r="W106">
        <v>20.5</v>
      </c>
      <c r="X106">
        <v>14.5</v>
      </c>
      <c r="Y106">
        <v>19</v>
      </c>
      <c r="Z106">
        <v>16.5</v>
      </c>
      <c r="AA106">
        <v>20.5</v>
      </c>
      <c r="AB106">
        <v>12.5</v>
      </c>
      <c r="AC106">
        <v>21</v>
      </c>
      <c r="AD106">
        <v>23</v>
      </c>
      <c r="AE106">
        <v>13</v>
      </c>
      <c r="AF106">
        <v>23</v>
      </c>
      <c r="AG106">
        <v>13</v>
      </c>
      <c r="AJ106" s="19">
        <v>3.0291077686963212E-2</v>
      </c>
      <c r="AK106" s="19">
        <v>0.11617725192123923</v>
      </c>
      <c r="AL106" s="19">
        <v>5.4354891795854524E-3</v>
      </c>
      <c r="AM106" s="19">
        <v>6.2807837185296089E-2</v>
      </c>
      <c r="AN106" s="19">
        <v>6.7396791844319508E-3</v>
      </c>
      <c r="AO106" s="19">
        <v>0.13446395545485504</v>
      </c>
      <c r="AP106" s="19">
        <v>0.12342176211890471</v>
      </c>
      <c r="AQ106" s="19">
        <v>0.16310938764485966</v>
      </c>
      <c r="AR106" s="19">
        <v>0.1661756059917992</v>
      </c>
      <c r="AS106" s="19">
        <v>7.9826006623392176E-2</v>
      </c>
      <c r="AT106" s="19">
        <v>0.1661756059917992</v>
      </c>
      <c r="AU106" s="19">
        <v>7.9826006623392176E-2</v>
      </c>
    </row>
    <row r="107" spans="5:47" ht="24" customHeight="1" x14ac:dyDescent="0.2">
      <c r="N107" s="70">
        <v>9</v>
      </c>
      <c r="P107" s="81">
        <v>2</v>
      </c>
      <c r="Q107" s="82">
        <v>1</v>
      </c>
      <c r="R107" s="82">
        <v>4</v>
      </c>
      <c r="S107" s="77">
        <v>5</v>
      </c>
      <c r="T107" s="70" t="s">
        <v>3</v>
      </c>
      <c r="V107">
        <v>13.5</v>
      </c>
      <c r="W107">
        <v>20.5</v>
      </c>
      <c r="X107">
        <v>14.5</v>
      </c>
      <c r="Y107">
        <v>19</v>
      </c>
      <c r="Z107">
        <v>16.5</v>
      </c>
      <c r="AA107">
        <v>20.5</v>
      </c>
      <c r="AB107">
        <v>12.5</v>
      </c>
      <c r="AC107">
        <v>21</v>
      </c>
      <c r="AD107">
        <v>23</v>
      </c>
      <c r="AE107">
        <v>13</v>
      </c>
      <c r="AF107">
        <v>23</v>
      </c>
      <c r="AG107">
        <v>13</v>
      </c>
      <c r="AJ107" s="19">
        <v>3.0291077686963212E-2</v>
      </c>
      <c r="AK107" s="19">
        <v>0.11617725192123923</v>
      </c>
      <c r="AL107" s="19">
        <v>5.4354891795854524E-3</v>
      </c>
      <c r="AM107" s="19">
        <v>6.2807837185296089E-2</v>
      </c>
      <c r="AN107" s="19">
        <v>6.7396791844319508E-3</v>
      </c>
      <c r="AO107" s="19">
        <v>0.13446395545485504</v>
      </c>
      <c r="AP107" s="19">
        <v>0.12342176211890471</v>
      </c>
      <c r="AQ107" s="19">
        <v>0.16310938764485966</v>
      </c>
      <c r="AR107" s="19">
        <v>0.1661756059917992</v>
      </c>
      <c r="AS107" s="19">
        <v>7.9826006623392176E-2</v>
      </c>
      <c r="AT107" s="19">
        <v>0.1661756059917992</v>
      </c>
      <c r="AU107" s="19">
        <v>7.9826006623392176E-2</v>
      </c>
    </row>
    <row r="108" spans="5:47" ht="24" customHeight="1" x14ac:dyDescent="0.2">
      <c r="N108" s="70">
        <v>10</v>
      </c>
      <c r="P108" s="81">
        <v>2</v>
      </c>
      <c r="Q108" s="82">
        <v>1</v>
      </c>
      <c r="R108" s="82">
        <v>4</v>
      </c>
      <c r="S108" s="77">
        <v>5</v>
      </c>
      <c r="T108" s="70" t="s">
        <v>3</v>
      </c>
      <c r="V108">
        <v>13.5</v>
      </c>
      <c r="W108">
        <v>20.5</v>
      </c>
      <c r="X108">
        <v>14.5</v>
      </c>
      <c r="Y108">
        <v>19</v>
      </c>
      <c r="Z108">
        <v>16.5</v>
      </c>
      <c r="AA108">
        <v>20.5</v>
      </c>
      <c r="AB108">
        <v>12.5</v>
      </c>
      <c r="AC108">
        <v>21</v>
      </c>
      <c r="AD108">
        <v>23</v>
      </c>
      <c r="AE108">
        <v>13</v>
      </c>
      <c r="AF108">
        <v>23</v>
      </c>
      <c r="AG108">
        <v>13</v>
      </c>
      <c r="AJ108" s="19">
        <v>3.0291077686963212E-2</v>
      </c>
      <c r="AK108" s="19">
        <v>0.11617725192123923</v>
      </c>
      <c r="AL108" s="19">
        <v>5.4354891795854524E-3</v>
      </c>
      <c r="AM108" s="19">
        <v>6.2807837185296089E-2</v>
      </c>
      <c r="AN108" s="19">
        <v>6.7396791844319508E-3</v>
      </c>
      <c r="AO108" s="19">
        <v>0.13446395545485504</v>
      </c>
      <c r="AP108" s="19">
        <v>0.12342176211890471</v>
      </c>
      <c r="AQ108" s="19">
        <v>0.16310938764485966</v>
      </c>
      <c r="AR108" s="19">
        <v>0.1661756059917992</v>
      </c>
      <c r="AS108" s="19">
        <v>7.9826006623392176E-2</v>
      </c>
      <c r="AT108" s="19">
        <v>0.1661756059917992</v>
      </c>
      <c r="AU108" s="19">
        <v>7.9826006623392176E-2</v>
      </c>
    </row>
    <row r="109" spans="5:47" ht="24" customHeight="1" x14ac:dyDescent="0.2">
      <c r="N109" s="70">
        <v>11</v>
      </c>
      <c r="P109" s="81">
        <v>2</v>
      </c>
      <c r="Q109" s="82">
        <v>1</v>
      </c>
      <c r="R109" s="82">
        <v>4</v>
      </c>
      <c r="S109" s="77">
        <v>5</v>
      </c>
      <c r="T109" s="70" t="s">
        <v>3</v>
      </c>
      <c r="V109">
        <v>13.5</v>
      </c>
      <c r="W109">
        <v>20.5</v>
      </c>
      <c r="X109">
        <v>14.5</v>
      </c>
      <c r="Y109">
        <v>19</v>
      </c>
      <c r="Z109">
        <v>16.5</v>
      </c>
      <c r="AA109">
        <v>20.5</v>
      </c>
      <c r="AB109">
        <v>12.5</v>
      </c>
      <c r="AC109">
        <v>21</v>
      </c>
      <c r="AD109">
        <v>23</v>
      </c>
      <c r="AE109">
        <v>13</v>
      </c>
      <c r="AF109">
        <v>23</v>
      </c>
      <c r="AG109">
        <v>13</v>
      </c>
      <c r="AJ109" s="19">
        <v>3.0291077686963212E-2</v>
      </c>
      <c r="AK109" s="19">
        <v>0.11617725192123923</v>
      </c>
      <c r="AL109" s="19">
        <v>5.4354891795854524E-3</v>
      </c>
      <c r="AM109" s="19">
        <v>6.2807837185296089E-2</v>
      </c>
      <c r="AN109" s="19">
        <v>6.7396791844319508E-3</v>
      </c>
      <c r="AO109" s="19">
        <v>0.13446395545485504</v>
      </c>
      <c r="AP109" s="19">
        <v>0.12342176211890471</v>
      </c>
      <c r="AQ109" s="19">
        <v>0.16310938764485966</v>
      </c>
      <c r="AR109" s="19">
        <v>0.1661756059917992</v>
      </c>
      <c r="AS109" s="19">
        <v>7.9826006623392176E-2</v>
      </c>
      <c r="AT109" s="19">
        <v>0.1661756059917992</v>
      </c>
      <c r="AU109" s="19">
        <v>7.9826006623392176E-2</v>
      </c>
    </row>
    <row r="110" spans="5:47" ht="24" customHeight="1" x14ac:dyDescent="0.2">
      <c r="N110" s="70">
        <v>12</v>
      </c>
      <c r="P110" s="81">
        <v>2</v>
      </c>
      <c r="Q110" s="82">
        <v>1</v>
      </c>
      <c r="R110" s="82">
        <v>4</v>
      </c>
      <c r="S110" s="77">
        <v>5</v>
      </c>
      <c r="T110" s="70" t="s">
        <v>3</v>
      </c>
      <c r="V110">
        <v>13.5</v>
      </c>
      <c r="W110">
        <v>20.5</v>
      </c>
      <c r="X110">
        <v>14.5</v>
      </c>
      <c r="Y110">
        <v>19</v>
      </c>
      <c r="Z110">
        <v>16.5</v>
      </c>
      <c r="AA110">
        <v>20.5</v>
      </c>
      <c r="AB110">
        <v>12.5</v>
      </c>
      <c r="AC110">
        <v>21</v>
      </c>
      <c r="AD110">
        <v>23</v>
      </c>
      <c r="AE110">
        <v>13</v>
      </c>
      <c r="AF110">
        <v>23</v>
      </c>
      <c r="AG110">
        <v>13</v>
      </c>
      <c r="AJ110" s="20">
        <v>3.0291077686963212E-2</v>
      </c>
      <c r="AK110" s="20">
        <v>0.11617725192123923</v>
      </c>
      <c r="AL110" s="20">
        <v>5.4354891795854524E-3</v>
      </c>
      <c r="AM110" s="20">
        <v>6.2807837185296089E-2</v>
      </c>
      <c r="AN110" s="20">
        <v>6.7396791844319508E-3</v>
      </c>
      <c r="AO110" s="20">
        <v>0.13446395545485504</v>
      </c>
      <c r="AP110" s="20">
        <v>0.12342176211890471</v>
      </c>
      <c r="AQ110" s="20">
        <v>0.16310938764485966</v>
      </c>
      <c r="AR110" s="20">
        <v>0.1661756059917992</v>
      </c>
      <c r="AS110" s="20">
        <v>7.9826006623392176E-2</v>
      </c>
      <c r="AT110" s="20">
        <v>0.1661756059917992</v>
      </c>
      <c r="AU110" s="20">
        <v>7.9826006623392176E-2</v>
      </c>
    </row>
    <row r="113" spans="1:55" s="3" customFormat="1" ht="37" x14ac:dyDescent="0.45">
      <c r="A113" s="3" t="s">
        <v>81</v>
      </c>
    </row>
    <row r="116" spans="1:55" ht="24" customHeight="1" x14ac:dyDescent="0.2">
      <c r="V116" s="68"/>
      <c r="W116" s="68"/>
      <c r="X116" s="68"/>
      <c r="Y116" s="68"/>
      <c r="Z116" s="68"/>
      <c r="AA116" s="68"/>
      <c r="AB116" s="68"/>
      <c r="AC116" s="68" t="s">
        <v>69</v>
      </c>
      <c r="AD116" s="68"/>
      <c r="AE116" s="68"/>
      <c r="AF116" s="68"/>
      <c r="AG116" s="68"/>
      <c r="AH116" s="68"/>
      <c r="AI116" s="68"/>
    </row>
    <row r="117" spans="1:55" ht="24" customHeight="1" x14ac:dyDescent="0.25">
      <c r="V117" s="68"/>
      <c r="W117" s="68"/>
      <c r="X117" s="68"/>
      <c r="Y117" s="68"/>
      <c r="Z117" s="68"/>
      <c r="AA117" s="68"/>
      <c r="AB117" s="68"/>
      <c r="AC117" s="69" t="s">
        <v>67</v>
      </c>
      <c r="AD117" s="70">
        <v>1</v>
      </c>
      <c r="AE117" s="70">
        <v>2</v>
      </c>
      <c r="AF117" s="70">
        <v>3</v>
      </c>
      <c r="AG117" s="70">
        <v>4</v>
      </c>
      <c r="AH117" s="70">
        <v>5</v>
      </c>
      <c r="AI117" s="70">
        <v>6</v>
      </c>
      <c r="AJ117" s="70">
        <v>7</v>
      </c>
      <c r="AK117" s="70">
        <v>8</v>
      </c>
      <c r="AL117" s="70">
        <v>9</v>
      </c>
      <c r="AM117" s="70">
        <v>10</v>
      </c>
      <c r="AN117" s="70">
        <v>11</v>
      </c>
      <c r="AO117" s="70">
        <v>12</v>
      </c>
    </row>
    <row r="118" spans="1:55" ht="24" customHeight="1" x14ac:dyDescent="0.25">
      <c r="V118" s="68"/>
      <c r="W118" s="68"/>
      <c r="X118" s="68"/>
      <c r="Y118" s="68"/>
      <c r="Z118" s="68"/>
      <c r="AA118" s="68"/>
      <c r="AB118" s="68"/>
      <c r="AC118" s="71" t="s">
        <v>80</v>
      </c>
      <c r="AD118" s="70"/>
      <c r="AE118" s="68"/>
      <c r="AF118" s="68"/>
      <c r="AG118" s="68"/>
      <c r="AH118" s="68"/>
      <c r="AI118" s="68"/>
    </row>
    <row r="119" spans="1:55" ht="24" customHeight="1" x14ac:dyDescent="0.2">
      <c r="V119" s="68"/>
      <c r="W119" s="68"/>
      <c r="X119" s="68"/>
      <c r="Y119" s="68"/>
      <c r="Z119" s="68"/>
      <c r="AA119" s="68"/>
      <c r="AB119" s="68"/>
      <c r="AC119" s="70">
        <v>1</v>
      </c>
      <c r="AD119" s="72">
        <v>4</v>
      </c>
      <c r="AE119" s="73">
        <v>4</v>
      </c>
      <c r="AF119" s="73">
        <v>5</v>
      </c>
      <c r="AG119" s="73">
        <v>5</v>
      </c>
      <c r="AH119" s="73">
        <v>4</v>
      </c>
      <c r="AI119" s="73">
        <v>4</v>
      </c>
      <c r="AJ119" s="73">
        <v>0</v>
      </c>
      <c r="AK119" s="73">
        <v>2</v>
      </c>
      <c r="AL119" s="73">
        <v>2</v>
      </c>
      <c r="AM119" s="73">
        <v>0</v>
      </c>
      <c r="AN119" s="73">
        <v>2</v>
      </c>
      <c r="AO119" s="73">
        <v>0</v>
      </c>
    </row>
    <row r="120" spans="1:55" ht="24" customHeight="1" x14ac:dyDescent="0.2">
      <c r="V120" s="68"/>
      <c r="W120" s="68"/>
      <c r="X120" s="68"/>
      <c r="Y120" s="68"/>
      <c r="Z120" s="68"/>
      <c r="AA120" s="68"/>
      <c r="AB120" s="68"/>
      <c r="AC120" s="70">
        <v>2</v>
      </c>
      <c r="AD120" s="74">
        <v>0</v>
      </c>
      <c r="AE120" s="75">
        <v>0</v>
      </c>
      <c r="AF120" s="75">
        <v>-1</v>
      </c>
      <c r="AG120" s="75">
        <v>0</v>
      </c>
      <c r="AH120" s="75">
        <v>0</v>
      </c>
      <c r="AI120" s="75">
        <v>1</v>
      </c>
      <c r="AJ120" s="75">
        <v>0</v>
      </c>
      <c r="AK120" s="75">
        <v>1</v>
      </c>
      <c r="AL120" s="75">
        <v>1</v>
      </c>
      <c r="AM120" s="75">
        <v>1</v>
      </c>
      <c r="AN120" s="75">
        <v>1</v>
      </c>
      <c r="AO120" s="75">
        <v>1</v>
      </c>
    </row>
    <row r="121" spans="1:55" ht="24" customHeight="1" x14ac:dyDescent="0.2">
      <c r="V121" s="68"/>
      <c r="W121" s="68"/>
      <c r="X121" s="68"/>
      <c r="Y121" s="68"/>
      <c r="Z121" s="68"/>
      <c r="AA121" s="68"/>
      <c r="AB121" s="68"/>
      <c r="AC121" s="70">
        <v>3</v>
      </c>
      <c r="AD121" s="74">
        <v>1</v>
      </c>
      <c r="AE121" s="75">
        <v>2</v>
      </c>
      <c r="AF121" s="75">
        <v>0</v>
      </c>
      <c r="AG121" s="75">
        <v>2</v>
      </c>
      <c r="AH121" s="75">
        <v>0</v>
      </c>
      <c r="AI121" s="75">
        <v>3</v>
      </c>
      <c r="AJ121" s="75">
        <v>0</v>
      </c>
      <c r="AK121" s="75">
        <v>3</v>
      </c>
      <c r="AL121" s="75">
        <v>4</v>
      </c>
      <c r="AM121" s="75">
        <v>0</v>
      </c>
      <c r="AN121" s="75">
        <v>4</v>
      </c>
      <c r="AO121" s="75">
        <v>0</v>
      </c>
    </row>
    <row r="122" spans="1:55" ht="24" customHeight="1" x14ac:dyDescent="0.2">
      <c r="V122" s="68"/>
      <c r="W122" s="68"/>
      <c r="X122" s="68"/>
      <c r="Y122" s="68"/>
      <c r="Z122" s="68"/>
      <c r="AA122" s="68"/>
      <c r="AB122" s="68"/>
      <c r="AC122" s="70">
        <v>4</v>
      </c>
      <c r="AD122" s="76">
        <v>3</v>
      </c>
      <c r="AE122" s="77">
        <v>5</v>
      </c>
      <c r="AF122" s="77">
        <v>4</v>
      </c>
      <c r="AG122" s="77">
        <v>4</v>
      </c>
      <c r="AH122" s="77">
        <v>5</v>
      </c>
      <c r="AI122" s="77">
        <v>4</v>
      </c>
      <c r="AJ122" s="77">
        <v>5</v>
      </c>
      <c r="AK122" s="77">
        <v>5</v>
      </c>
      <c r="AL122" s="77">
        <v>5</v>
      </c>
      <c r="AM122" s="77">
        <v>5</v>
      </c>
      <c r="AN122" s="77">
        <v>5</v>
      </c>
      <c r="AO122" s="77">
        <v>5</v>
      </c>
    </row>
    <row r="123" spans="1:55" ht="24" customHeight="1" x14ac:dyDescent="0.25">
      <c r="D123" s="69" t="s">
        <v>67</v>
      </c>
      <c r="E123" s="70">
        <v>1</v>
      </c>
      <c r="F123" s="70">
        <v>2</v>
      </c>
      <c r="G123" s="70">
        <v>3</v>
      </c>
      <c r="H123" s="70">
        <v>4</v>
      </c>
      <c r="I123" s="70">
        <v>5</v>
      </c>
      <c r="J123" s="70">
        <v>6</v>
      </c>
      <c r="K123" s="70">
        <v>7</v>
      </c>
      <c r="L123" s="70">
        <v>8</v>
      </c>
      <c r="M123" s="70">
        <v>9</v>
      </c>
      <c r="N123" s="70">
        <v>10</v>
      </c>
      <c r="O123" s="70">
        <v>11</v>
      </c>
      <c r="P123" s="70">
        <v>12</v>
      </c>
      <c r="V123" s="68" t="s">
        <v>73</v>
      </c>
      <c r="W123" s="68"/>
      <c r="X123" s="70"/>
      <c r="Y123" s="68"/>
      <c r="Z123" s="68"/>
      <c r="AA123" s="68"/>
      <c r="AB123" s="68"/>
      <c r="AC123" s="68"/>
      <c r="AD123" s="70" t="s">
        <v>0</v>
      </c>
      <c r="AE123" s="70" t="s">
        <v>0</v>
      </c>
      <c r="AF123" s="70" t="s">
        <v>0</v>
      </c>
      <c r="AG123" s="70" t="s">
        <v>0</v>
      </c>
      <c r="AH123" s="70" t="s">
        <v>0</v>
      </c>
      <c r="AI123" s="70" t="s">
        <v>0</v>
      </c>
      <c r="AJ123" s="70" t="s">
        <v>0</v>
      </c>
      <c r="AK123" s="70" t="s">
        <v>0</v>
      </c>
      <c r="AL123" s="70" t="s">
        <v>0</v>
      </c>
      <c r="AM123" s="70" t="s">
        <v>0</v>
      </c>
      <c r="AN123" s="70" t="s">
        <v>0</v>
      </c>
      <c r="AO123" s="70" t="s">
        <v>0</v>
      </c>
    </row>
    <row r="124" spans="1:55" ht="24" customHeight="1" x14ac:dyDescent="0.25">
      <c r="C124" s="69" t="s">
        <v>67</v>
      </c>
      <c r="V124" s="69" t="s">
        <v>67</v>
      </c>
      <c r="W124" s="71" t="s">
        <v>80</v>
      </c>
      <c r="X124" s="70">
        <v>1</v>
      </c>
      <c r="Y124" s="70">
        <v>2</v>
      </c>
      <c r="Z124" s="70">
        <v>3</v>
      </c>
      <c r="AA124" s="70">
        <v>4</v>
      </c>
      <c r="AB124" s="68"/>
      <c r="AC124" s="68"/>
      <c r="AD124" s="68"/>
      <c r="AE124" s="68"/>
      <c r="AF124" s="68"/>
      <c r="AG124" s="68"/>
      <c r="AH124" s="68"/>
      <c r="AI124" s="68"/>
    </row>
    <row r="125" spans="1:55" ht="24" customHeight="1" x14ac:dyDescent="0.2">
      <c r="C125" s="70">
        <v>1</v>
      </c>
      <c r="E125" cm="1">
        <f t="array" ref="E125:P136">IF(E123:P123&gt;=C125:C136, 1,-999)</f>
        <v>1</v>
      </c>
      <c r="F125">
        <v>1</v>
      </c>
      <c r="G125">
        <v>1</v>
      </c>
      <c r="H125">
        <v>1</v>
      </c>
      <c r="I125">
        <v>1</v>
      </c>
      <c r="J125">
        <v>1</v>
      </c>
      <c r="K125">
        <v>1</v>
      </c>
      <c r="L125">
        <v>1</v>
      </c>
      <c r="M125">
        <v>1</v>
      </c>
      <c r="N125">
        <v>1</v>
      </c>
      <c r="O125">
        <v>1</v>
      </c>
      <c r="P125">
        <v>1</v>
      </c>
      <c r="V125" s="70">
        <v>1</v>
      </c>
      <c r="W125" s="68"/>
      <c r="X125" s="78">
        <v>5</v>
      </c>
      <c r="Y125" s="79">
        <v>4</v>
      </c>
      <c r="Z125" s="79">
        <v>0</v>
      </c>
      <c r="AA125" s="80">
        <v>4</v>
      </c>
      <c r="AB125" s="70" t="s">
        <v>3</v>
      </c>
      <c r="AC125" s="68"/>
      <c r="AD125" s="70" cm="1">
        <f t="array" ref="AD125:AO136">MMULT(X125:AA136,AD119:AO122)/SQRT(4)+_xlfn.ANCHORARRAY(E125)</f>
        <v>17</v>
      </c>
      <c r="AE125" s="70">
        <v>21</v>
      </c>
      <c r="AF125" s="70">
        <v>19.5</v>
      </c>
      <c r="AG125" s="70">
        <v>21.5</v>
      </c>
      <c r="AH125" s="70">
        <v>21</v>
      </c>
      <c r="AI125" s="70">
        <v>21</v>
      </c>
      <c r="AJ125">
        <v>11</v>
      </c>
      <c r="AK125">
        <v>18</v>
      </c>
      <c r="AL125">
        <v>18</v>
      </c>
      <c r="AM125">
        <v>13</v>
      </c>
      <c r="AN125">
        <v>18</v>
      </c>
      <c r="AO125">
        <v>13</v>
      </c>
      <c r="AQ125" s="70" t="s">
        <v>3</v>
      </c>
      <c r="AR125" s="18" cm="1">
        <f t="array" ref="AR125:AR136">_xlfn.LET(_xlpm.x,AD125:AD136, EXP(_xlpm.x) / SUM(EXP(_xlpm.x)))</f>
        <v>1</v>
      </c>
      <c r="AS125" s="18" cm="1">
        <f t="array" ref="AS125:AS136">_xlfn.LET(_xlpm.x,AE125:AE136, EXP(_xlpm.x) / SUM(EXP(_xlpm.x)))</f>
        <v>0.9994472213630764</v>
      </c>
      <c r="AT125" s="18" cm="1">
        <f t="array" ref="AT125:AT136">_xlfn.LET(_xlpm.x,AF125:AF136, EXP(_xlpm.x) / SUM(EXP(_xlpm.x)))</f>
        <v>0.62238050622223817</v>
      </c>
      <c r="AU125" s="18" cm="1">
        <f t="array" ref="AU125:AU136">_xlfn.LET(_xlpm.x,AG125:AG136, EXP(_xlpm.x) / SUM(EXP(_xlpm.x)))</f>
        <v>0.45182122153427129</v>
      </c>
      <c r="AV125" s="18" cm="1">
        <f t="array" ref="AV125:AV136">_xlfn.LET(_xlpm.x,AH125:AH136, EXP(_xlpm.x) / SUM(EXP(_xlpm.x)))</f>
        <v>0.23260414923267816</v>
      </c>
      <c r="AW125" s="18" cm="1">
        <f t="array" ref="AW125:AW136">_xlfn.LET(_xlpm.x,AI125:AI136, EXP(_xlpm.x) / SUM(EXP(_xlpm.x)))</f>
        <v>0.42209961284092801</v>
      </c>
      <c r="AX125" s="18" cm="1">
        <f t="array" ref="AX125:AX136">_xlfn.LET(_xlpm.x,AJ125:AJ136, EXP(_xlpm.x) / SUM(EXP(_xlpm.x)))</f>
        <v>2.6459410542771178E-2</v>
      </c>
      <c r="AY125" s="18" cm="1">
        <f t="array" ref="AY125:AY136">_xlfn.LET(_xlpm.x,AK125:AK136, EXP(_xlpm.x) / SUM(EXP(_xlpm.x)))</f>
        <v>8.5954413327629046E-3</v>
      </c>
      <c r="AZ125" s="18" cm="1">
        <f t="array" ref="AZ125:AZ136">_xlfn.LET(_xlpm.x,AL125:AL136, EXP(_xlpm.x) / SUM(EXP(_xlpm.x)))</f>
        <v>8.2139615801192533E-4</v>
      </c>
      <c r="BA125" s="18" cm="1">
        <f t="array" ref="BA125:BA136">_xlfn.LET(_xlpm.x,AM125:AM136, EXP(_xlpm.x) / SUM(EXP(_xlpm.x)))</f>
        <v>3.4945459702975828E-2</v>
      </c>
      <c r="BB125" s="18" cm="1">
        <f t="array" ref="BB125:BB136">_xlfn.LET(_xlpm.x,AN125:AN136, EXP(_xlpm.x) / SUM(EXP(_xlpm.x)))</f>
        <v>4.9399867408649132E-4</v>
      </c>
      <c r="BC125" s="18" cm="1">
        <f t="array" ref="BC125:BC136">_xlfn.LET(_xlpm.x,AO125:AO136, EXP(_xlpm.x) / SUM(EXP(_xlpm.x)))</f>
        <v>2.9366346707561362E-2</v>
      </c>
    </row>
    <row r="126" spans="1:55" ht="24" customHeight="1" x14ac:dyDescent="0.2">
      <c r="C126" s="70">
        <v>2</v>
      </c>
      <c r="E126">
        <v>-999</v>
      </c>
      <c r="F126">
        <v>1</v>
      </c>
      <c r="G126">
        <v>1</v>
      </c>
      <c r="H126">
        <v>1</v>
      </c>
      <c r="I126">
        <v>1</v>
      </c>
      <c r="J126">
        <v>1</v>
      </c>
      <c r="K126">
        <v>1</v>
      </c>
      <c r="L126">
        <v>1</v>
      </c>
      <c r="M126">
        <v>1</v>
      </c>
      <c r="N126">
        <v>1</v>
      </c>
      <c r="O126">
        <v>1</v>
      </c>
      <c r="P126">
        <v>1</v>
      </c>
      <c r="V126" s="70">
        <v>2</v>
      </c>
      <c r="W126" s="68"/>
      <c r="X126" s="81">
        <v>2</v>
      </c>
      <c r="Y126" s="82">
        <v>2</v>
      </c>
      <c r="Z126" s="82">
        <v>1</v>
      </c>
      <c r="AA126" s="77">
        <v>3</v>
      </c>
      <c r="AB126" s="70" t="s">
        <v>3</v>
      </c>
      <c r="AC126" s="68"/>
      <c r="AD126" s="70">
        <v>-990</v>
      </c>
      <c r="AE126" s="70">
        <v>13.5</v>
      </c>
      <c r="AF126" s="70">
        <v>11</v>
      </c>
      <c r="AG126" s="70">
        <v>13</v>
      </c>
      <c r="AH126" s="70">
        <v>12.5</v>
      </c>
      <c r="AI126" s="70">
        <v>13.5</v>
      </c>
      <c r="AJ126">
        <v>8.5</v>
      </c>
      <c r="AK126">
        <v>13</v>
      </c>
      <c r="AL126">
        <v>13.5</v>
      </c>
      <c r="AM126">
        <v>9.5</v>
      </c>
      <c r="AN126">
        <v>13.5</v>
      </c>
      <c r="AO126">
        <v>9.5</v>
      </c>
      <c r="AQ126" s="70" t="s">
        <v>3</v>
      </c>
      <c r="AR126" s="19">
        <v>0</v>
      </c>
      <c r="AS126" s="19">
        <v>5.5277863692359945E-4</v>
      </c>
      <c r="AT126" s="19">
        <v>1.2663474650505789E-4</v>
      </c>
      <c r="AU126" s="19">
        <v>9.1931327029975119E-5</v>
      </c>
      <c r="AV126" s="19">
        <v>4.7327586869481515E-5</v>
      </c>
      <c r="AW126" s="19">
        <v>2.3345669850776906E-4</v>
      </c>
      <c r="AX126" s="19">
        <v>2.1719206779925453E-3</v>
      </c>
      <c r="AY126" s="19">
        <v>5.7915628133905001E-5</v>
      </c>
      <c r="AZ126" s="19">
        <v>9.1248870758800091E-6</v>
      </c>
      <c r="BA126" s="19">
        <v>1.0552614455199415E-3</v>
      </c>
      <c r="BB126" s="19">
        <v>5.4878295603231218E-6</v>
      </c>
      <c r="BC126" s="19">
        <v>8.86786831240971E-4</v>
      </c>
    </row>
    <row r="127" spans="1:55" ht="24" customHeight="1" x14ac:dyDescent="0.2">
      <c r="C127" s="70">
        <v>3</v>
      </c>
      <c r="E127">
        <v>-999</v>
      </c>
      <c r="F127">
        <v>-999</v>
      </c>
      <c r="G127">
        <v>1</v>
      </c>
      <c r="H127">
        <v>1</v>
      </c>
      <c r="I127">
        <v>1</v>
      </c>
      <c r="J127">
        <v>1</v>
      </c>
      <c r="K127">
        <v>1</v>
      </c>
      <c r="L127">
        <v>1</v>
      </c>
      <c r="M127">
        <v>1</v>
      </c>
      <c r="N127">
        <v>1</v>
      </c>
      <c r="O127">
        <v>1</v>
      </c>
      <c r="P127">
        <v>1</v>
      </c>
      <c r="V127" s="70">
        <v>3</v>
      </c>
      <c r="W127" s="68"/>
      <c r="X127" s="81">
        <v>4</v>
      </c>
      <c r="Y127" s="82">
        <v>4</v>
      </c>
      <c r="Z127" s="82">
        <v>0</v>
      </c>
      <c r="AA127" s="77">
        <v>5</v>
      </c>
      <c r="AB127" s="70" t="s">
        <v>3</v>
      </c>
      <c r="AC127" s="68"/>
      <c r="AD127" s="70">
        <v>-983.5</v>
      </c>
      <c r="AE127" s="70">
        <v>-978.5</v>
      </c>
      <c r="AF127" s="70">
        <v>19</v>
      </c>
      <c r="AG127" s="70">
        <v>21</v>
      </c>
      <c r="AH127" s="70">
        <v>21.5</v>
      </c>
      <c r="AI127" s="70">
        <v>21</v>
      </c>
      <c r="AJ127">
        <v>13.5</v>
      </c>
      <c r="AK127">
        <v>19.5</v>
      </c>
      <c r="AL127">
        <v>19.5</v>
      </c>
      <c r="AM127">
        <v>15.5</v>
      </c>
      <c r="AN127">
        <v>19.5</v>
      </c>
      <c r="AO127">
        <v>15.5</v>
      </c>
      <c r="AQ127" s="70" t="s">
        <v>3</v>
      </c>
      <c r="AR127" s="19">
        <v>0</v>
      </c>
      <c r="AS127" s="19">
        <v>0</v>
      </c>
      <c r="AT127" s="19">
        <v>0.37749285903125684</v>
      </c>
      <c r="AU127" s="19">
        <v>0.27404342356934946</v>
      </c>
      <c r="AV127" s="19">
        <v>0.38349940849302339</v>
      </c>
      <c r="AW127" s="19">
        <v>0.42209961284092801</v>
      </c>
      <c r="AX127" s="19">
        <v>0.32234160914108367</v>
      </c>
      <c r="AY127" s="19">
        <v>3.8522095475775557E-2</v>
      </c>
      <c r="AZ127" s="19">
        <v>3.681242183779724E-3</v>
      </c>
      <c r="BA127" s="19">
        <v>0.42572285178550962</v>
      </c>
      <c r="BB127" s="19">
        <v>2.2139484584149239E-3</v>
      </c>
      <c r="BC127" s="19">
        <v>0.35775534141279058</v>
      </c>
    </row>
    <row r="128" spans="1:55" ht="24" customHeight="1" x14ac:dyDescent="0.2">
      <c r="C128" s="70">
        <v>4</v>
      </c>
      <c r="E128">
        <v>-999</v>
      </c>
      <c r="F128">
        <v>-999</v>
      </c>
      <c r="G128">
        <v>-999</v>
      </c>
      <c r="H128">
        <v>1</v>
      </c>
      <c r="I128">
        <v>1</v>
      </c>
      <c r="J128">
        <v>1</v>
      </c>
      <c r="K128">
        <v>1</v>
      </c>
      <c r="L128">
        <v>1</v>
      </c>
      <c r="M128">
        <v>1</v>
      </c>
      <c r="N128">
        <v>1</v>
      </c>
      <c r="O128">
        <v>1</v>
      </c>
      <c r="P128">
        <v>1</v>
      </c>
      <c r="V128" s="70">
        <v>4</v>
      </c>
      <c r="W128" s="68"/>
      <c r="X128" s="81">
        <v>4</v>
      </c>
      <c r="Y128" s="82">
        <v>2</v>
      </c>
      <c r="Z128" s="82">
        <v>0</v>
      </c>
      <c r="AA128" s="77">
        <v>5</v>
      </c>
      <c r="AB128" s="70" t="s">
        <v>3</v>
      </c>
      <c r="AC128" s="68"/>
      <c r="AD128" s="70">
        <v>-983.5</v>
      </c>
      <c r="AE128" s="70">
        <v>-978.5</v>
      </c>
      <c r="AF128" s="70">
        <v>-980</v>
      </c>
      <c r="AG128" s="70">
        <v>21</v>
      </c>
      <c r="AH128" s="70">
        <v>21.5</v>
      </c>
      <c r="AI128" s="70">
        <v>20</v>
      </c>
      <c r="AJ128">
        <v>13.5</v>
      </c>
      <c r="AK128">
        <v>18.5</v>
      </c>
      <c r="AL128">
        <v>18.5</v>
      </c>
      <c r="AM128">
        <v>14.5</v>
      </c>
      <c r="AN128">
        <v>18.5</v>
      </c>
      <c r="AO128">
        <v>14.5</v>
      </c>
      <c r="AQ128" s="70" t="s">
        <v>3</v>
      </c>
      <c r="AR128" s="19">
        <v>0</v>
      </c>
      <c r="AS128" s="19">
        <v>0</v>
      </c>
      <c r="AT128" s="19">
        <v>0</v>
      </c>
      <c r="AU128" s="19">
        <v>0.27404342356934946</v>
      </c>
      <c r="AV128" s="19">
        <v>0.38349940849302339</v>
      </c>
      <c r="AW128" s="19">
        <v>0.15528176969060276</v>
      </c>
      <c r="AX128" s="19">
        <v>0.32234160914108367</v>
      </c>
      <c r="AY128" s="19">
        <v>1.4171486956381259E-2</v>
      </c>
      <c r="AZ128" s="19">
        <v>1.3542533173856249E-3</v>
      </c>
      <c r="BA128" s="19">
        <v>0.15661468480876606</v>
      </c>
      <c r="BB128" s="19">
        <v>8.1446612166405851E-4</v>
      </c>
      <c r="BC128" s="19">
        <v>0.13161083507503599</v>
      </c>
    </row>
    <row r="129" spans="3:55" ht="24" customHeight="1" x14ac:dyDescent="0.2">
      <c r="C129" s="70">
        <v>5</v>
      </c>
      <c r="E129">
        <v>-999</v>
      </c>
      <c r="F129">
        <v>-999</v>
      </c>
      <c r="G129">
        <v>-999</v>
      </c>
      <c r="H129">
        <v>-999</v>
      </c>
      <c r="I129">
        <v>1</v>
      </c>
      <c r="J129">
        <v>1</v>
      </c>
      <c r="K129">
        <v>1</v>
      </c>
      <c r="L129">
        <v>1</v>
      </c>
      <c r="M129">
        <v>1</v>
      </c>
      <c r="N129">
        <v>1</v>
      </c>
      <c r="O129">
        <v>1</v>
      </c>
      <c r="P129">
        <v>1</v>
      </c>
      <c r="V129" s="70">
        <v>5</v>
      </c>
      <c r="W129" s="68"/>
      <c r="X129" s="81">
        <v>3</v>
      </c>
      <c r="Y129" s="82">
        <v>1</v>
      </c>
      <c r="Z129" s="82">
        <v>-1</v>
      </c>
      <c r="AA129" s="77">
        <v>3</v>
      </c>
      <c r="AB129" s="70" t="s">
        <v>3</v>
      </c>
      <c r="AC129" s="68"/>
      <c r="AD129" s="70">
        <v>-989</v>
      </c>
      <c r="AE129" s="70">
        <v>-986.5</v>
      </c>
      <c r="AF129" s="70">
        <v>-986</v>
      </c>
      <c r="AG129" s="70">
        <v>-986.5</v>
      </c>
      <c r="AH129" s="70">
        <v>14.5</v>
      </c>
      <c r="AI129" s="70">
        <v>12</v>
      </c>
      <c r="AJ129">
        <v>8.5</v>
      </c>
      <c r="AK129">
        <v>10.5</v>
      </c>
      <c r="AL129">
        <v>10</v>
      </c>
      <c r="AM129">
        <v>9</v>
      </c>
      <c r="AN129">
        <v>10</v>
      </c>
      <c r="AO129">
        <v>9</v>
      </c>
      <c r="AQ129" s="70" t="s">
        <v>3</v>
      </c>
      <c r="AR129" s="19">
        <v>0</v>
      </c>
      <c r="AS129" s="19">
        <v>0</v>
      </c>
      <c r="AT129" s="19">
        <v>0</v>
      </c>
      <c r="AU129" s="19">
        <v>0</v>
      </c>
      <c r="AV129" s="19">
        <v>3.4970619440561251E-4</v>
      </c>
      <c r="AW129" s="19">
        <v>5.2091230525762209E-5</v>
      </c>
      <c r="AX129" s="19">
        <v>2.1719206779925453E-3</v>
      </c>
      <c r="AY129" s="19">
        <v>4.7540042556738262E-6</v>
      </c>
      <c r="AZ129" s="19">
        <v>2.7554771371570739E-7</v>
      </c>
      <c r="BA129" s="19">
        <v>6.4004842072051728E-4</v>
      </c>
      <c r="BB129" s="19">
        <v>1.6571809338941087E-7</v>
      </c>
      <c r="BC129" s="19">
        <v>5.3786340177706189E-4</v>
      </c>
    </row>
    <row r="130" spans="3:55" ht="24" customHeight="1" x14ac:dyDescent="0.2">
      <c r="C130" s="70">
        <v>6</v>
      </c>
      <c r="E130">
        <v>-999</v>
      </c>
      <c r="F130">
        <v>-999</v>
      </c>
      <c r="G130">
        <v>-999</v>
      </c>
      <c r="H130">
        <v>-999</v>
      </c>
      <c r="I130">
        <v>-999</v>
      </c>
      <c r="J130">
        <v>1</v>
      </c>
      <c r="K130">
        <v>1</v>
      </c>
      <c r="L130">
        <v>1</v>
      </c>
      <c r="M130">
        <v>1</v>
      </c>
      <c r="N130">
        <v>1</v>
      </c>
      <c r="O130">
        <v>1</v>
      </c>
      <c r="P130">
        <v>1</v>
      </c>
      <c r="V130" s="70">
        <v>6</v>
      </c>
      <c r="W130" s="68"/>
      <c r="X130" s="81">
        <v>2</v>
      </c>
      <c r="Y130" s="82">
        <v>2</v>
      </c>
      <c r="Z130" s="82">
        <v>1</v>
      </c>
      <c r="AA130" s="77">
        <v>3</v>
      </c>
      <c r="AB130" s="70" t="s">
        <v>3</v>
      </c>
      <c r="AC130" s="68"/>
      <c r="AD130" s="70">
        <v>-990</v>
      </c>
      <c r="AE130" s="70">
        <v>-986.5</v>
      </c>
      <c r="AF130" s="70">
        <v>-989</v>
      </c>
      <c r="AG130" s="70">
        <v>-987</v>
      </c>
      <c r="AH130" s="70">
        <v>-987.5</v>
      </c>
      <c r="AI130" s="70">
        <v>13.5</v>
      </c>
      <c r="AJ130">
        <v>8.5</v>
      </c>
      <c r="AK130">
        <v>13</v>
      </c>
      <c r="AL130">
        <v>13.5</v>
      </c>
      <c r="AM130">
        <v>9.5</v>
      </c>
      <c r="AN130">
        <v>13.5</v>
      </c>
      <c r="AO130">
        <v>9.5</v>
      </c>
      <c r="AQ130" s="70" t="s">
        <v>3</v>
      </c>
      <c r="AR130" s="19">
        <v>0</v>
      </c>
      <c r="AS130" s="19">
        <v>0</v>
      </c>
      <c r="AT130" s="19">
        <v>0</v>
      </c>
      <c r="AU130" s="19">
        <v>0</v>
      </c>
      <c r="AV130" s="19">
        <v>0</v>
      </c>
      <c r="AW130" s="19">
        <v>2.3345669850776906E-4</v>
      </c>
      <c r="AX130" s="19">
        <v>2.1719206779925453E-3</v>
      </c>
      <c r="AY130" s="19">
        <v>5.7915628133905001E-5</v>
      </c>
      <c r="AZ130" s="19">
        <v>9.1248870758800091E-6</v>
      </c>
      <c r="BA130" s="19">
        <v>1.0552614455199415E-3</v>
      </c>
      <c r="BB130" s="19">
        <v>5.4878295603231218E-6</v>
      </c>
      <c r="BC130" s="19">
        <v>8.86786831240971E-4</v>
      </c>
    </row>
    <row r="131" spans="3:55" ht="24" customHeight="1" x14ac:dyDescent="0.2">
      <c r="C131" s="70">
        <v>7</v>
      </c>
      <c r="E131">
        <v>-999</v>
      </c>
      <c r="F131">
        <v>-999</v>
      </c>
      <c r="G131">
        <v>-999</v>
      </c>
      <c r="H131">
        <v>-999</v>
      </c>
      <c r="I131">
        <v>-999</v>
      </c>
      <c r="J131">
        <v>-999</v>
      </c>
      <c r="K131">
        <v>1</v>
      </c>
      <c r="L131">
        <v>1</v>
      </c>
      <c r="M131">
        <v>1</v>
      </c>
      <c r="N131">
        <v>1</v>
      </c>
      <c r="O131">
        <v>1</v>
      </c>
      <c r="P131">
        <v>1</v>
      </c>
      <c r="V131" s="70">
        <v>7</v>
      </c>
      <c r="X131" s="81">
        <v>2</v>
      </c>
      <c r="Y131" s="82">
        <v>1</v>
      </c>
      <c r="Z131" s="82">
        <v>4</v>
      </c>
      <c r="AA131" s="77">
        <v>5</v>
      </c>
      <c r="AB131" s="70" t="s">
        <v>3</v>
      </c>
      <c r="AD131">
        <v>-985.5</v>
      </c>
      <c r="AE131">
        <v>-978.5</v>
      </c>
      <c r="AF131">
        <v>-984.5</v>
      </c>
      <c r="AG131">
        <v>-980</v>
      </c>
      <c r="AH131">
        <v>-982.5</v>
      </c>
      <c r="AI131">
        <v>-978.5</v>
      </c>
      <c r="AJ131">
        <v>13.5</v>
      </c>
      <c r="AK131">
        <v>22</v>
      </c>
      <c r="AL131">
        <v>24</v>
      </c>
      <c r="AM131">
        <v>14</v>
      </c>
      <c r="AN131">
        <v>24</v>
      </c>
      <c r="AO131">
        <v>14</v>
      </c>
      <c r="AQ131" s="70" t="s">
        <v>3</v>
      </c>
      <c r="AR131" s="19">
        <v>0</v>
      </c>
      <c r="AS131" s="19">
        <v>0</v>
      </c>
      <c r="AT131" s="19">
        <v>0</v>
      </c>
      <c r="AU131" s="19">
        <v>0</v>
      </c>
      <c r="AV131" s="19">
        <v>0</v>
      </c>
      <c r="AW131" s="19">
        <v>0</v>
      </c>
      <c r="AX131" s="19">
        <v>0.32234160914108367</v>
      </c>
      <c r="AY131" s="19">
        <v>0.46929519548727838</v>
      </c>
      <c r="AZ131" s="19">
        <v>0.33137486100631908</v>
      </c>
      <c r="BA131" s="19">
        <v>9.4991608097747024E-2</v>
      </c>
      <c r="BB131" s="19">
        <v>0.19929328907372409</v>
      </c>
      <c r="BC131" s="19">
        <v>7.9826006623392162E-2</v>
      </c>
    </row>
    <row r="132" spans="3:55" ht="24" customHeight="1" x14ac:dyDescent="0.2">
      <c r="C132" s="70">
        <v>8</v>
      </c>
      <c r="E132">
        <v>-999</v>
      </c>
      <c r="F132">
        <v>-999</v>
      </c>
      <c r="G132">
        <v>-999</v>
      </c>
      <c r="H132">
        <v>-999</v>
      </c>
      <c r="I132">
        <v>-999</v>
      </c>
      <c r="J132">
        <v>-999</v>
      </c>
      <c r="K132">
        <v>-999</v>
      </c>
      <c r="L132">
        <v>1</v>
      </c>
      <c r="M132">
        <v>1</v>
      </c>
      <c r="N132">
        <v>1</v>
      </c>
      <c r="O132">
        <v>1</v>
      </c>
      <c r="P132">
        <v>1</v>
      </c>
      <c r="V132" s="70">
        <v>8</v>
      </c>
      <c r="X132" s="81">
        <v>2</v>
      </c>
      <c r="Y132" s="82">
        <v>1</v>
      </c>
      <c r="Z132" s="82">
        <v>4</v>
      </c>
      <c r="AA132" s="77">
        <v>5</v>
      </c>
      <c r="AB132" s="70" t="s">
        <v>3</v>
      </c>
      <c r="AD132">
        <v>-985.5</v>
      </c>
      <c r="AE132">
        <v>-978.5</v>
      </c>
      <c r="AF132">
        <v>-984.5</v>
      </c>
      <c r="AG132">
        <v>-980</v>
      </c>
      <c r="AH132">
        <v>-982.5</v>
      </c>
      <c r="AI132">
        <v>-978.5</v>
      </c>
      <c r="AJ132">
        <v>-986.5</v>
      </c>
      <c r="AK132">
        <v>22</v>
      </c>
      <c r="AL132">
        <v>24</v>
      </c>
      <c r="AM132">
        <v>14</v>
      </c>
      <c r="AN132">
        <v>24</v>
      </c>
      <c r="AO132">
        <v>14</v>
      </c>
      <c r="AQ132" s="70" t="s">
        <v>3</v>
      </c>
      <c r="AR132" s="19">
        <v>0</v>
      </c>
      <c r="AS132" s="19">
        <v>0</v>
      </c>
      <c r="AT132" s="19">
        <v>0</v>
      </c>
      <c r="AU132" s="19">
        <v>0</v>
      </c>
      <c r="AV132" s="19">
        <v>0</v>
      </c>
      <c r="AW132" s="19">
        <v>0</v>
      </c>
      <c r="AX132" s="19">
        <v>0</v>
      </c>
      <c r="AY132" s="19">
        <v>0.46929519548727838</v>
      </c>
      <c r="AZ132" s="19">
        <v>0.33137486100631908</v>
      </c>
      <c r="BA132" s="19">
        <v>9.4991608097747024E-2</v>
      </c>
      <c r="BB132" s="19">
        <v>0.19929328907372409</v>
      </c>
      <c r="BC132" s="19">
        <v>7.9826006623392162E-2</v>
      </c>
    </row>
    <row r="133" spans="3:55" ht="24" customHeight="1" x14ac:dyDescent="0.2">
      <c r="C133" s="70">
        <v>9</v>
      </c>
      <c r="E133">
        <v>-999</v>
      </c>
      <c r="F133">
        <v>-999</v>
      </c>
      <c r="G133">
        <v>-999</v>
      </c>
      <c r="H133">
        <v>-999</v>
      </c>
      <c r="I133">
        <v>-999</v>
      </c>
      <c r="J133">
        <v>-999</v>
      </c>
      <c r="K133">
        <v>-999</v>
      </c>
      <c r="L133">
        <v>-999</v>
      </c>
      <c r="M133">
        <v>1</v>
      </c>
      <c r="N133">
        <v>1</v>
      </c>
      <c r="O133">
        <v>1</v>
      </c>
      <c r="P133">
        <v>1</v>
      </c>
      <c r="V133" s="70">
        <v>9</v>
      </c>
      <c r="X133" s="81">
        <v>2</v>
      </c>
      <c r="Y133" s="82">
        <v>1</v>
      </c>
      <c r="Z133" s="82">
        <v>4</v>
      </c>
      <c r="AA133" s="77">
        <v>5</v>
      </c>
      <c r="AB133" s="70" t="s">
        <v>3</v>
      </c>
      <c r="AD133">
        <v>-985.5</v>
      </c>
      <c r="AE133">
        <v>-978.5</v>
      </c>
      <c r="AF133">
        <v>-984.5</v>
      </c>
      <c r="AG133">
        <v>-980</v>
      </c>
      <c r="AH133">
        <v>-982.5</v>
      </c>
      <c r="AI133">
        <v>-978.5</v>
      </c>
      <c r="AJ133">
        <v>-986.5</v>
      </c>
      <c r="AK133">
        <v>-978</v>
      </c>
      <c r="AL133">
        <v>24</v>
      </c>
      <c r="AM133">
        <v>14</v>
      </c>
      <c r="AN133">
        <v>24</v>
      </c>
      <c r="AO133">
        <v>14</v>
      </c>
      <c r="AQ133" s="70" t="s">
        <v>3</v>
      </c>
      <c r="AR133" s="19">
        <v>0</v>
      </c>
      <c r="AS133" s="19">
        <v>0</v>
      </c>
      <c r="AT133" s="19">
        <v>0</v>
      </c>
      <c r="AU133" s="19">
        <v>0</v>
      </c>
      <c r="AV133" s="19">
        <v>0</v>
      </c>
      <c r="AW133" s="19">
        <v>0</v>
      </c>
      <c r="AX133" s="19">
        <v>0</v>
      </c>
      <c r="AY133" s="19">
        <v>0</v>
      </c>
      <c r="AZ133" s="19">
        <v>0.33137486100631908</v>
      </c>
      <c r="BA133" s="19">
        <v>9.4991608097747024E-2</v>
      </c>
      <c r="BB133" s="19">
        <v>0.19929328907372409</v>
      </c>
      <c r="BC133" s="19">
        <v>7.9826006623392162E-2</v>
      </c>
    </row>
    <row r="134" spans="3:55" ht="24" customHeight="1" x14ac:dyDescent="0.2">
      <c r="C134" s="70">
        <v>10</v>
      </c>
      <c r="E134">
        <v>-999</v>
      </c>
      <c r="F134">
        <v>-999</v>
      </c>
      <c r="G134">
        <v>-999</v>
      </c>
      <c r="H134">
        <v>-999</v>
      </c>
      <c r="I134">
        <v>-999</v>
      </c>
      <c r="J134">
        <v>-999</v>
      </c>
      <c r="K134">
        <v>-999</v>
      </c>
      <c r="L134">
        <v>-999</v>
      </c>
      <c r="M134">
        <v>-999</v>
      </c>
      <c r="N134">
        <v>1</v>
      </c>
      <c r="O134">
        <v>1</v>
      </c>
      <c r="P134">
        <v>1</v>
      </c>
      <c r="V134" s="70">
        <v>10</v>
      </c>
      <c r="X134" s="81">
        <v>2</v>
      </c>
      <c r="Y134" s="82">
        <v>1</v>
      </c>
      <c r="Z134" s="82">
        <v>4</v>
      </c>
      <c r="AA134" s="77">
        <v>5</v>
      </c>
      <c r="AB134" s="70" t="s">
        <v>3</v>
      </c>
      <c r="AD134">
        <v>-985.5</v>
      </c>
      <c r="AE134">
        <v>-978.5</v>
      </c>
      <c r="AF134">
        <v>-984.5</v>
      </c>
      <c r="AG134">
        <v>-980</v>
      </c>
      <c r="AH134">
        <v>-982.5</v>
      </c>
      <c r="AI134">
        <v>-978.5</v>
      </c>
      <c r="AJ134">
        <v>-986.5</v>
      </c>
      <c r="AK134">
        <v>-978</v>
      </c>
      <c r="AL134">
        <v>-976</v>
      </c>
      <c r="AM134">
        <v>14</v>
      </c>
      <c r="AN134">
        <v>24</v>
      </c>
      <c r="AO134">
        <v>14</v>
      </c>
      <c r="AQ134" s="70" t="s">
        <v>3</v>
      </c>
      <c r="AR134" s="19">
        <v>0</v>
      </c>
      <c r="AS134" s="19">
        <v>0</v>
      </c>
      <c r="AT134" s="19">
        <v>0</v>
      </c>
      <c r="AU134" s="19">
        <v>0</v>
      </c>
      <c r="AV134" s="19">
        <v>0</v>
      </c>
      <c r="AW134" s="19">
        <v>0</v>
      </c>
      <c r="AX134" s="19">
        <v>0</v>
      </c>
      <c r="AY134" s="19">
        <v>0</v>
      </c>
      <c r="AZ134" s="19">
        <v>0</v>
      </c>
      <c r="BA134" s="19">
        <v>9.4991608097747024E-2</v>
      </c>
      <c r="BB134" s="19">
        <v>0.19929328907372409</v>
      </c>
      <c r="BC134" s="19">
        <v>7.9826006623392162E-2</v>
      </c>
    </row>
    <row r="135" spans="3:55" ht="24" customHeight="1" x14ac:dyDescent="0.2">
      <c r="C135" s="70">
        <v>11</v>
      </c>
      <c r="E135">
        <v>-999</v>
      </c>
      <c r="F135">
        <v>-999</v>
      </c>
      <c r="G135">
        <v>-999</v>
      </c>
      <c r="H135">
        <v>-999</v>
      </c>
      <c r="I135">
        <v>-999</v>
      </c>
      <c r="J135">
        <v>-999</v>
      </c>
      <c r="K135">
        <v>-999</v>
      </c>
      <c r="L135">
        <v>-999</v>
      </c>
      <c r="M135">
        <v>-999</v>
      </c>
      <c r="N135">
        <v>-999</v>
      </c>
      <c r="O135">
        <v>1</v>
      </c>
      <c r="P135">
        <v>1</v>
      </c>
      <c r="V135" s="70">
        <v>11</v>
      </c>
      <c r="X135" s="81">
        <v>2</v>
      </c>
      <c r="Y135" s="82">
        <v>1</v>
      </c>
      <c r="Z135" s="82">
        <v>4</v>
      </c>
      <c r="AA135" s="77">
        <v>5</v>
      </c>
      <c r="AB135" s="70" t="s">
        <v>3</v>
      </c>
      <c r="AD135">
        <v>-985.5</v>
      </c>
      <c r="AE135">
        <v>-978.5</v>
      </c>
      <c r="AF135">
        <v>-984.5</v>
      </c>
      <c r="AG135">
        <v>-980</v>
      </c>
      <c r="AH135">
        <v>-982.5</v>
      </c>
      <c r="AI135">
        <v>-978.5</v>
      </c>
      <c r="AJ135">
        <v>-986.5</v>
      </c>
      <c r="AK135">
        <v>-978</v>
      </c>
      <c r="AL135">
        <v>-976</v>
      </c>
      <c r="AM135">
        <v>-986</v>
      </c>
      <c r="AN135">
        <v>24</v>
      </c>
      <c r="AO135">
        <v>14</v>
      </c>
      <c r="AQ135" s="70" t="s">
        <v>3</v>
      </c>
      <c r="AR135" s="19">
        <v>0</v>
      </c>
      <c r="AS135" s="19">
        <v>0</v>
      </c>
      <c r="AT135" s="19">
        <v>0</v>
      </c>
      <c r="AU135" s="19">
        <v>0</v>
      </c>
      <c r="AV135" s="19">
        <v>0</v>
      </c>
      <c r="AW135" s="19">
        <v>0</v>
      </c>
      <c r="AX135" s="19">
        <v>0</v>
      </c>
      <c r="AY135" s="19">
        <v>0</v>
      </c>
      <c r="AZ135" s="19">
        <v>0</v>
      </c>
      <c r="BA135" s="19">
        <v>0</v>
      </c>
      <c r="BB135" s="19">
        <v>0.19929328907372409</v>
      </c>
      <c r="BC135" s="19">
        <v>7.9826006623392162E-2</v>
      </c>
    </row>
    <row r="136" spans="3:55" ht="24" customHeight="1" x14ac:dyDescent="0.2">
      <c r="C136" s="70">
        <v>12</v>
      </c>
      <c r="E136">
        <v>-999</v>
      </c>
      <c r="F136">
        <v>-999</v>
      </c>
      <c r="G136">
        <v>-999</v>
      </c>
      <c r="H136">
        <v>-999</v>
      </c>
      <c r="I136">
        <v>-999</v>
      </c>
      <c r="J136">
        <v>-999</v>
      </c>
      <c r="K136">
        <v>-999</v>
      </c>
      <c r="L136">
        <v>-999</v>
      </c>
      <c r="M136">
        <v>-999</v>
      </c>
      <c r="N136">
        <v>-999</v>
      </c>
      <c r="O136">
        <v>-999</v>
      </c>
      <c r="P136">
        <v>1</v>
      </c>
      <c r="V136" s="70">
        <v>12</v>
      </c>
      <c r="X136" s="81">
        <v>2</v>
      </c>
      <c r="Y136" s="82">
        <v>1</v>
      </c>
      <c r="Z136" s="82">
        <v>4</v>
      </c>
      <c r="AA136" s="77">
        <v>5</v>
      </c>
      <c r="AB136" s="70" t="s">
        <v>3</v>
      </c>
      <c r="AD136">
        <v>-985.5</v>
      </c>
      <c r="AE136">
        <v>-978.5</v>
      </c>
      <c r="AF136">
        <v>-984.5</v>
      </c>
      <c r="AG136">
        <v>-980</v>
      </c>
      <c r="AH136">
        <v>-982.5</v>
      </c>
      <c r="AI136">
        <v>-978.5</v>
      </c>
      <c r="AJ136">
        <v>-986.5</v>
      </c>
      <c r="AK136">
        <v>-978</v>
      </c>
      <c r="AL136">
        <v>-976</v>
      </c>
      <c r="AM136">
        <v>-986</v>
      </c>
      <c r="AN136">
        <v>-976</v>
      </c>
      <c r="AO136">
        <v>14</v>
      </c>
      <c r="AQ136" s="70" t="s">
        <v>3</v>
      </c>
      <c r="AR136" s="20">
        <v>0</v>
      </c>
      <c r="AS136" s="20">
        <v>0</v>
      </c>
      <c r="AT136" s="20">
        <v>0</v>
      </c>
      <c r="AU136" s="20">
        <v>0</v>
      </c>
      <c r="AV136" s="20">
        <v>0</v>
      </c>
      <c r="AW136" s="20">
        <v>0</v>
      </c>
      <c r="AX136" s="20">
        <v>0</v>
      </c>
      <c r="AY136" s="20">
        <v>0</v>
      </c>
      <c r="AZ136" s="20">
        <v>0</v>
      </c>
      <c r="BA136" s="20">
        <v>0</v>
      </c>
      <c r="BB136" s="20">
        <v>0</v>
      </c>
      <c r="BC136" s="20">
        <v>7.9826006623392162E-2</v>
      </c>
    </row>
    <row r="137" spans="3:55" ht="24" customHeight="1" x14ac:dyDescent="0.2">
      <c r="V137" s="70"/>
      <c r="X137" s="70"/>
      <c r="Y137" s="70"/>
      <c r="Z137" s="70"/>
      <c r="AA137" s="70"/>
      <c r="AB137" s="70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</row>
    <row r="138" spans="3:55" ht="24" customHeight="1" x14ac:dyDescent="0.2">
      <c r="V138" s="70"/>
      <c r="X138" s="70"/>
      <c r="Y138" s="70"/>
      <c r="Z138" s="70"/>
      <c r="AA138" s="70"/>
      <c r="AB138" s="70"/>
      <c r="AC138" t="s">
        <v>78</v>
      </c>
      <c r="AR138" s="70" t="s">
        <v>0</v>
      </c>
      <c r="AS138" s="70" t="s">
        <v>0</v>
      </c>
      <c r="AT138" s="70" t="s">
        <v>0</v>
      </c>
      <c r="AU138" s="70" t="s">
        <v>0</v>
      </c>
      <c r="AV138" s="70" t="s">
        <v>0</v>
      </c>
      <c r="AW138" s="70" t="s">
        <v>0</v>
      </c>
      <c r="AX138" s="70" t="s">
        <v>0</v>
      </c>
      <c r="AY138" s="70" t="s">
        <v>0</v>
      </c>
      <c r="AZ138" s="70" t="s">
        <v>0</v>
      </c>
      <c r="BA138" s="70" t="s">
        <v>0</v>
      </c>
      <c r="BB138" s="70" t="s">
        <v>0</v>
      </c>
      <c r="BC138" s="70" t="s">
        <v>0</v>
      </c>
    </row>
    <row r="139" spans="3:55" ht="24" customHeight="1" x14ac:dyDescent="0.25">
      <c r="V139" s="70"/>
      <c r="X139" s="70"/>
      <c r="Y139" s="70"/>
      <c r="Z139" s="70"/>
      <c r="AA139" s="70"/>
      <c r="AB139" s="70"/>
      <c r="AC139" s="36" t="s">
        <v>67</v>
      </c>
      <c r="AD139" s="1">
        <v>1</v>
      </c>
      <c r="AE139" s="1">
        <v>2</v>
      </c>
      <c r="AF139" s="1">
        <v>3</v>
      </c>
      <c r="AG139" s="1">
        <v>4</v>
      </c>
      <c r="AH139" s="1">
        <v>5</v>
      </c>
      <c r="AI139" s="1">
        <v>6</v>
      </c>
      <c r="AJ139" s="1">
        <v>7</v>
      </c>
      <c r="AK139" s="1">
        <v>8</v>
      </c>
      <c r="AL139" s="1">
        <v>9</v>
      </c>
      <c r="AM139" s="1">
        <v>10</v>
      </c>
      <c r="AN139" s="1">
        <v>11</v>
      </c>
      <c r="AO139" s="1">
        <v>12</v>
      </c>
      <c r="AQ139" s="36" t="s">
        <v>67</v>
      </c>
      <c r="AR139" s="1">
        <v>1</v>
      </c>
      <c r="AS139" s="1">
        <v>2</v>
      </c>
      <c r="AT139" s="1">
        <v>3</v>
      </c>
      <c r="AU139" s="1">
        <v>4</v>
      </c>
      <c r="AV139" s="1">
        <v>5</v>
      </c>
      <c r="AW139" s="1">
        <v>6</v>
      </c>
      <c r="AX139" s="1">
        <v>7</v>
      </c>
      <c r="AY139" s="1">
        <v>8</v>
      </c>
      <c r="AZ139" s="1">
        <v>9</v>
      </c>
      <c r="BA139" s="1">
        <v>10</v>
      </c>
      <c r="BB139" s="1">
        <v>11</v>
      </c>
      <c r="BC139" s="1">
        <v>12</v>
      </c>
    </row>
    <row r="140" spans="3:55" ht="24" customHeight="1" x14ac:dyDescent="0.25">
      <c r="V140" s="70"/>
      <c r="X140" s="70"/>
      <c r="Y140" s="70"/>
      <c r="Z140" s="70"/>
      <c r="AA140" s="70"/>
      <c r="AB140" s="70"/>
      <c r="AC140" s="42" t="s">
        <v>70</v>
      </c>
      <c r="AD140" s="1"/>
      <c r="AQ140" s="42" t="s">
        <v>70</v>
      </c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</row>
    <row r="141" spans="3:55" ht="24" customHeight="1" x14ac:dyDescent="0.2">
      <c r="V141" s="70"/>
      <c r="X141" s="70"/>
      <c r="Y141" s="70"/>
      <c r="Z141" s="70"/>
      <c r="AA141" s="70"/>
      <c r="AB141" s="70"/>
      <c r="AC141" s="1">
        <v>1</v>
      </c>
      <c r="AD141" s="38" cm="1">
        <f t="array" aca="1" ref="AD141:AO144" ca="1">_xlfn.RANDARRAY(4,12,0,4,TRUE)</f>
        <v>0</v>
      </c>
      <c r="AE141" s="38">
        <f ca="1"/>
        <v>4</v>
      </c>
      <c r="AF141" s="38">
        <f ca="1"/>
        <v>4</v>
      </c>
      <c r="AG141" s="38">
        <f ca="1"/>
        <v>2</v>
      </c>
      <c r="AH141" s="38">
        <f ca="1"/>
        <v>2</v>
      </c>
      <c r="AI141" s="38">
        <f ca="1"/>
        <v>2</v>
      </c>
      <c r="AJ141" s="38">
        <f ca="1"/>
        <v>1</v>
      </c>
      <c r="AK141" s="38">
        <f ca="1"/>
        <v>3</v>
      </c>
      <c r="AL141" s="38">
        <f ca="1"/>
        <v>4</v>
      </c>
      <c r="AM141" s="38">
        <f ca="1"/>
        <v>3</v>
      </c>
      <c r="AN141" s="38">
        <f ca="1"/>
        <v>1</v>
      </c>
      <c r="AO141" s="38">
        <f ca="1"/>
        <v>2</v>
      </c>
      <c r="AP141" s="70" t="s">
        <v>3</v>
      </c>
      <c r="AQ141" s="1">
        <v>1</v>
      </c>
      <c r="AR141" s="38" cm="1">
        <f t="array" aca="1" ref="AR141:BC144" ca="1">MMULT(_xlfn.ANCHORARRAY(AD141),AR125:BC136)</f>
        <v>0</v>
      </c>
      <c r="AS141" s="38">
        <f ca="1"/>
        <v>2.2111145476943978E-3</v>
      </c>
      <c r="AT141" s="38">
        <f ca="1"/>
        <v>1.5104779751110475</v>
      </c>
      <c r="AU141" s="38">
        <f ca="1"/>
        <v>1.6446282667242165</v>
      </c>
      <c r="AV141" s="38">
        <f ca="1"/>
        <v>2.3018851736944295</v>
      </c>
      <c r="AW141" s="38">
        <f ca="1"/>
        <v>2.0004669133970157</v>
      </c>
      <c r="AX141" s="38">
        <f ca="1"/>
        <v>2.2737666294115262</v>
      </c>
      <c r="AY141" s="38">
        <f ca="1"/>
        <v>2.059969139542293</v>
      </c>
      <c r="AZ141" s="38">
        <f ca="1"/>
        <v>2.6684876638383255</v>
      </c>
      <c r="BA141" s="38">
        <f ca="1"/>
        <v>3.0686401313493485</v>
      </c>
      <c r="BB141" s="38">
        <f ca="1"/>
        <v>2.4020374533752253</v>
      </c>
      <c r="BC141" s="38">
        <f ca="1"/>
        <v>2.8182035763197248</v>
      </c>
    </row>
    <row r="142" spans="3:55" ht="24" customHeight="1" x14ac:dyDescent="0.2">
      <c r="V142" s="70"/>
      <c r="X142" s="70"/>
      <c r="Y142" s="70"/>
      <c r="Z142" s="70"/>
      <c r="AA142" s="70"/>
      <c r="AB142" s="70"/>
      <c r="AC142" s="1">
        <v>2</v>
      </c>
      <c r="AD142" s="39">
        <f ca="1"/>
        <v>4</v>
      </c>
      <c r="AE142" s="39">
        <f ca="1"/>
        <v>1</v>
      </c>
      <c r="AF142" s="39">
        <f ca="1"/>
        <v>1</v>
      </c>
      <c r="AG142" s="39">
        <f ca="1"/>
        <v>4</v>
      </c>
      <c r="AH142" s="39">
        <f ca="1"/>
        <v>4</v>
      </c>
      <c r="AI142" s="39">
        <f ca="1"/>
        <v>1</v>
      </c>
      <c r="AJ142" s="39">
        <f ca="1"/>
        <v>2</v>
      </c>
      <c r="AK142" s="39">
        <f ca="1"/>
        <v>2</v>
      </c>
      <c r="AL142" s="39">
        <f ca="1"/>
        <v>2</v>
      </c>
      <c r="AM142" s="39">
        <f ca="1"/>
        <v>4</v>
      </c>
      <c r="AN142" s="39">
        <f ca="1"/>
        <v>2</v>
      </c>
      <c r="AO142" s="39">
        <f ca="1"/>
        <v>4</v>
      </c>
      <c r="AP142" s="70" t="s">
        <v>3</v>
      </c>
      <c r="AQ142" s="1">
        <v>2</v>
      </c>
      <c r="AR142" s="39">
        <f ca="1"/>
        <v>4</v>
      </c>
      <c r="AS142" s="39">
        <f ca="1"/>
        <v>3.9983416640892293</v>
      </c>
      <c r="AT142" s="39">
        <f ca="1"/>
        <v>2.8671415186667146</v>
      </c>
      <c r="AU142" s="39">
        <f ca="1"/>
        <v>3.1775939353108624</v>
      </c>
      <c r="AV142" s="39">
        <f ca="1"/>
        <v>2.8493597917603215</v>
      </c>
      <c r="AW142" s="39">
        <f ca="1"/>
        <v>2.7323004212861695</v>
      </c>
      <c r="AX142" s="39">
        <f ca="1"/>
        <v>2.3752604302266258</v>
      </c>
      <c r="AY142" s="39">
        <f ca="1"/>
        <v>2.0069054378547562</v>
      </c>
      <c r="AZ142" s="39">
        <f ca="1"/>
        <v>2.0006523580882911</v>
      </c>
      <c r="BA142" s="39">
        <f ca="1"/>
        <v>2.146550227383869</v>
      </c>
      <c r="BB142" s="39">
        <f ca="1"/>
        <v>2.3989789150576004</v>
      </c>
      <c r="BC142" s="39">
        <f ca="1"/>
        <v>2.2828052017870446</v>
      </c>
    </row>
    <row r="143" spans="3:55" ht="24" customHeight="1" x14ac:dyDescent="0.2">
      <c r="V143" s="70"/>
      <c r="X143" s="70"/>
      <c r="Y143" s="70"/>
      <c r="Z143" s="70"/>
      <c r="AA143" s="70"/>
      <c r="AB143" s="70"/>
      <c r="AC143" s="1">
        <v>3</v>
      </c>
      <c r="AD143" s="39">
        <f ca="1"/>
        <v>1</v>
      </c>
      <c r="AE143" s="39">
        <f ca="1"/>
        <v>3</v>
      </c>
      <c r="AF143" s="39">
        <f ca="1"/>
        <v>2</v>
      </c>
      <c r="AG143" s="39">
        <f ca="1"/>
        <v>4</v>
      </c>
      <c r="AH143" s="39">
        <f ca="1"/>
        <v>1</v>
      </c>
      <c r="AI143" s="39">
        <f ca="1"/>
        <v>3</v>
      </c>
      <c r="AJ143" s="39">
        <f ca="1"/>
        <v>3</v>
      </c>
      <c r="AK143" s="39">
        <f ca="1"/>
        <v>1</v>
      </c>
      <c r="AL143" s="39">
        <f ca="1"/>
        <v>2</v>
      </c>
      <c r="AM143" s="39">
        <f ca="1"/>
        <v>0</v>
      </c>
      <c r="AN143" s="39">
        <f ca="1"/>
        <v>2</v>
      </c>
      <c r="AO143" s="39">
        <f ca="1"/>
        <v>0</v>
      </c>
      <c r="AP143" s="70" t="s">
        <v>3</v>
      </c>
      <c r="AQ143" s="1">
        <v>3</v>
      </c>
      <c r="AR143" s="39">
        <f ca="1"/>
        <v>1</v>
      </c>
      <c r="AS143" s="39">
        <f ca="1"/>
        <v>1.0011055572738472</v>
      </c>
      <c r="AT143" s="39">
        <f ca="1"/>
        <v>1.3777461285242669</v>
      </c>
      <c r="AU143" s="39">
        <f ca="1"/>
        <v>2.0963575569314576</v>
      </c>
      <c r="AV143" s="39">
        <f ca="1"/>
        <v>2.5340922891458324</v>
      </c>
      <c r="AW143" s="39">
        <f ca="1"/>
        <v>1.8888787487067673</v>
      </c>
      <c r="AX143" s="39">
        <f ca="1"/>
        <v>2.9427373375584724</v>
      </c>
      <c r="AY143" s="39">
        <f ca="1"/>
        <v>2.0198586098320117</v>
      </c>
      <c r="AZ143" s="39">
        <f ca="1"/>
        <v>2.0019050847031972</v>
      </c>
      <c r="BA143" s="39">
        <f ca="1"/>
        <v>2.0897711681893818</v>
      </c>
      <c r="BB143" s="39">
        <f ca="1"/>
        <v>1.6025591653628206</v>
      </c>
      <c r="BC143" s="39">
        <f ca="1"/>
        <v>1.9157870072096466</v>
      </c>
    </row>
    <row r="144" spans="3:55" ht="24" customHeight="1" x14ac:dyDescent="0.2">
      <c r="V144" s="70"/>
      <c r="X144" s="70"/>
      <c r="Y144" s="70"/>
      <c r="Z144" s="70"/>
      <c r="AA144" s="70"/>
      <c r="AB144" s="70"/>
      <c r="AC144" s="1">
        <v>4</v>
      </c>
      <c r="AD144" s="40">
        <f ca="1"/>
        <v>4</v>
      </c>
      <c r="AE144" s="40">
        <f ca="1"/>
        <v>0</v>
      </c>
      <c r="AF144" s="40">
        <f ca="1"/>
        <v>2</v>
      </c>
      <c r="AG144" s="40">
        <f ca="1"/>
        <v>1</v>
      </c>
      <c r="AH144" s="40">
        <f ca="1"/>
        <v>4</v>
      </c>
      <c r="AI144" s="40">
        <f ca="1"/>
        <v>3</v>
      </c>
      <c r="AJ144" s="40">
        <f ca="1"/>
        <v>1</v>
      </c>
      <c r="AK144" s="40">
        <f ca="1"/>
        <v>0</v>
      </c>
      <c r="AL144" s="40">
        <f ca="1"/>
        <v>0</v>
      </c>
      <c r="AM144" s="40">
        <f ca="1"/>
        <v>0</v>
      </c>
      <c r="AN144" s="40">
        <f ca="1"/>
        <v>3</v>
      </c>
      <c r="AO144" s="40">
        <f ca="1"/>
        <v>4</v>
      </c>
      <c r="AP144" s="70" t="s">
        <v>3</v>
      </c>
      <c r="AQ144" s="1">
        <v>4</v>
      </c>
      <c r="AR144" s="40">
        <f ca="1"/>
        <v>4</v>
      </c>
      <c r="AS144" s="40">
        <f ca="1"/>
        <v>3.9977888854523056</v>
      </c>
      <c r="AT144" s="40">
        <f ca="1"/>
        <v>3.2445077429514662</v>
      </c>
      <c r="AU144" s="40">
        <f ca="1"/>
        <v>2.6294151568451336</v>
      </c>
      <c r="AV144" s="40">
        <f ca="1"/>
        <v>2.0823136471874055</v>
      </c>
      <c r="AW144" s="40">
        <f ca="1"/>
        <v>2.6887881817537971</v>
      </c>
      <c r="AX144" s="40">
        <f ca="1"/>
        <v>1.4104075234813673</v>
      </c>
      <c r="AY144" s="40">
        <f ca="1"/>
        <v>0.59508540162768675</v>
      </c>
      <c r="AZ144" s="40">
        <f ca="1"/>
        <v>0.34340566017539437</v>
      </c>
      <c r="BA144" s="40">
        <f ca="1"/>
        <v>1.2485598133088776</v>
      </c>
      <c r="BB144" s="40">
        <f ca="1"/>
        <v>0.80440864039079074</v>
      </c>
      <c r="BC144" s="40">
        <f ca="1"/>
        <v>1.6080067718188311</v>
      </c>
    </row>
    <row r="145" spans="1:51" ht="24" customHeight="1" x14ac:dyDescent="0.2">
      <c r="R145" s="70"/>
      <c r="T145" s="70"/>
      <c r="U145" s="70"/>
      <c r="V145" s="70"/>
      <c r="W145" s="70"/>
      <c r="X145" s="70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</row>
    <row r="146" spans="1:51" ht="24" customHeight="1" x14ac:dyDescent="0.2">
      <c r="R146" s="70"/>
      <c r="T146" s="70"/>
      <c r="U146" s="70"/>
      <c r="V146" s="70"/>
      <c r="W146" s="70"/>
      <c r="X146" s="70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</row>
    <row r="147" spans="1:51" ht="24" customHeight="1" x14ac:dyDescent="0.2">
      <c r="R147" s="70"/>
      <c r="T147" s="70"/>
      <c r="U147" s="70"/>
      <c r="V147" s="70"/>
      <c r="W147" s="70"/>
      <c r="X147" s="70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</row>
    <row r="148" spans="1:51" ht="24" customHeight="1" x14ac:dyDescent="0.2">
      <c r="R148" s="70"/>
      <c r="T148" s="70"/>
      <c r="U148" s="70"/>
      <c r="V148" s="70"/>
      <c r="W148" s="70"/>
      <c r="X148" s="70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</row>
    <row r="149" spans="1:51" ht="24" customHeight="1" x14ac:dyDescent="0.2">
      <c r="R149" s="70"/>
      <c r="T149" s="70"/>
      <c r="U149" s="70"/>
      <c r="V149" s="70"/>
      <c r="W149" s="70"/>
      <c r="X149" s="70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</row>
    <row r="150" spans="1:51" ht="24" customHeight="1" x14ac:dyDescent="0.2">
      <c r="R150" s="70"/>
      <c r="T150" s="70"/>
      <c r="U150" s="70"/>
      <c r="V150" s="70"/>
      <c r="W150" s="70"/>
      <c r="X150" s="70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</row>
    <row r="151" spans="1:51" ht="24" customHeight="1" x14ac:dyDescent="0.2">
      <c r="R151" s="70"/>
      <c r="T151" s="70"/>
      <c r="U151" s="70"/>
      <c r="V151" s="70"/>
      <c r="W151" s="70"/>
      <c r="X151" s="70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</row>
    <row r="152" spans="1:51" ht="24" customHeight="1" x14ac:dyDescent="0.2">
      <c r="R152" s="70"/>
      <c r="T152" s="70"/>
      <c r="U152" s="70"/>
      <c r="V152" s="70"/>
      <c r="W152" s="70"/>
      <c r="X152" s="70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</row>
    <row r="154" spans="1:51" s="3" customFormat="1" ht="37" x14ac:dyDescent="0.45">
      <c r="A154" s="3" t="s">
        <v>82</v>
      </c>
    </row>
    <row r="156" spans="1:51" ht="24" customHeight="1" x14ac:dyDescent="0.2">
      <c r="R156" s="68"/>
      <c r="S156" s="68"/>
      <c r="T156" s="68"/>
      <c r="U156" s="68"/>
      <c r="V156" s="68"/>
      <c r="W156" s="68"/>
      <c r="X156" s="68"/>
      <c r="Z156" s="68"/>
      <c r="AA156" s="68"/>
      <c r="AB156" s="68"/>
      <c r="AC156" s="68" t="s">
        <v>69</v>
      </c>
      <c r="AD156" s="68"/>
      <c r="AE156" s="68"/>
    </row>
    <row r="157" spans="1:51" ht="24" customHeight="1" x14ac:dyDescent="0.25">
      <c r="V157" s="68"/>
      <c r="W157" s="68"/>
      <c r="X157" s="68"/>
      <c r="Y157" s="68"/>
      <c r="Z157" s="68"/>
      <c r="AA157" s="68"/>
      <c r="AB157" s="68"/>
      <c r="AC157" s="69" t="s">
        <v>67</v>
      </c>
      <c r="AD157" s="70">
        <v>1</v>
      </c>
      <c r="AE157" s="70">
        <v>2</v>
      </c>
      <c r="AF157" s="70">
        <v>3</v>
      </c>
      <c r="AG157" s="70">
        <v>4</v>
      </c>
      <c r="AH157" s="70">
        <v>5</v>
      </c>
      <c r="AI157" s="70">
        <v>6</v>
      </c>
      <c r="AJ157" s="70">
        <v>7</v>
      </c>
      <c r="AK157" s="70">
        <v>8</v>
      </c>
      <c r="AL157" s="70">
        <v>9</v>
      </c>
      <c r="AM157" s="70">
        <v>10</v>
      </c>
      <c r="AN157" s="70">
        <v>11</v>
      </c>
      <c r="AO157" s="70">
        <v>12</v>
      </c>
    </row>
    <row r="158" spans="1:51" ht="24" customHeight="1" x14ac:dyDescent="0.25">
      <c r="V158" s="68"/>
      <c r="W158" s="68"/>
      <c r="X158" s="68"/>
      <c r="Y158" s="68"/>
      <c r="Z158" s="68"/>
      <c r="AA158" s="68"/>
      <c r="AB158" s="68"/>
      <c r="AC158" s="71" t="s">
        <v>80</v>
      </c>
      <c r="AD158" s="70"/>
      <c r="AE158" s="68"/>
      <c r="AF158" s="68"/>
      <c r="AG158" s="68"/>
      <c r="AH158" s="68"/>
      <c r="AI158" s="68"/>
    </row>
    <row r="159" spans="1:51" ht="24" customHeight="1" x14ac:dyDescent="0.2">
      <c r="V159" s="68"/>
      <c r="W159" s="68"/>
      <c r="X159" s="68"/>
      <c r="Y159" s="68"/>
      <c r="Z159" s="68"/>
      <c r="AA159" s="68"/>
      <c r="AB159" s="68"/>
      <c r="AC159" s="70">
        <v>1</v>
      </c>
      <c r="AD159" s="72">
        <v>4</v>
      </c>
      <c r="AE159" s="73">
        <v>4</v>
      </c>
      <c r="AF159" s="73">
        <v>5</v>
      </c>
      <c r="AG159" s="73">
        <v>5</v>
      </c>
      <c r="AH159" s="73">
        <v>4</v>
      </c>
      <c r="AI159" s="73">
        <v>4</v>
      </c>
      <c r="AJ159" s="73">
        <v>0</v>
      </c>
      <c r="AK159" s="73">
        <v>2</v>
      </c>
      <c r="AL159" s="73">
        <v>2</v>
      </c>
      <c r="AM159" s="73">
        <v>0</v>
      </c>
      <c r="AN159" s="73">
        <v>2</v>
      </c>
      <c r="AO159" s="73">
        <v>0</v>
      </c>
    </row>
    <row r="160" spans="1:51" ht="24" customHeight="1" x14ac:dyDescent="0.2">
      <c r="V160" s="68"/>
      <c r="W160" s="68"/>
      <c r="X160" s="68"/>
      <c r="Y160" s="68"/>
      <c r="Z160" s="68"/>
      <c r="AA160" s="68"/>
      <c r="AB160" s="68"/>
      <c r="AC160" s="70">
        <v>2</v>
      </c>
      <c r="AD160" s="74">
        <v>0</v>
      </c>
      <c r="AE160" s="75">
        <v>0</v>
      </c>
      <c r="AF160" s="75">
        <v>-1</v>
      </c>
      <c r="AG160" s="75">
        <v>0</v>
      </c>
      <c r="AH160" s="75">
        <v>0</v>
      </c>
      <c r="AI160" s="75">
        <v>1</v>
      </c>
      <c r="AJ160" s="75">
        <v>0</v>
      </c>
      <c r="AK160" s="75">
        <v>1</v>
      </c>
      <c r="AL160" s="75">
        <v>1</v>
      </c>
      <c r="AM160" s="75">
        <v>1</v>
      </c>
      <c r="AN160" s="75">
        <v>1</v>
      </c>
      <c r="AO160" s="75">
        <v>1</v>
      </c>
    </row>
    <row r="161" spans="2:55" ht="24" customHeight="1" x14ac:dyDescent="0.2">
      <c r="V161" s="68"/>
      <c r="W161" s="68"/>
      <c r="X161" s="68"/>
      <c r="Y161" s="68"/>
      <c r="Z161" s="68"/>
      <c r="AA161" s="68"/>
      <c r="AB161" s="68"/>
      <c r="AC161" s="70">
        <v>3</v>
      </c>
      <c r="AD161" s="74">
        <v>1</v>
      </c>
      <c r="AE161" s="75">
        <v>2</v>
      </c>
      <c r="AF161" s="75">
        <v>0</v>
      </c>
      <c r="AG161" s="75">
        <v>2</v>
      </c>
      <c r="AH161" s="75">
        <v>0</v>
      </c>
      <c r="AI161" s="75">
        <v>3</v>
      </c>
      <c r="AJ161" s="75">
        <v>0</v>
      </c>
      <c r="AK161" s="75">
        <v>3</v>
      </c>
      <c r="AL161" s="75">
        <v>4</v>
      </c>
      <c r="AM161" s="75">
        <v>0</v>
      </c>
      <c r="AN161" s="75">
        <v>4</v>
      </c>
      <c r="AO161" s="75">
        <v>0</v>
      </c>
    </row>
    <row r="162" spans="2:55" ht="24" customHeight="1" x14ac:dyDescent="0.2">
      <c r="D162" s="1" t="s">
        <v>83</v>
      </c>
      <c r="E162" s="70" cm="1">
        <f t="array" ref="E162:P162">_xlfn.CEILING.MATH(E163:P163/4)</f>
        <v>1</v>
      </c>
      <c r="F162" s="70">
        <v>1</v>
      </c>
      <c r="G162" s="70">
        <v>1</v>
      </c>
      <c r="H162" s="70">
        <v>1</v>
      </c>
      <c r="I162" s="70">
        <v>2</v>
      </c>
      <c r="J162" s="70">
        <v>2</v>
      </c>
      <c r="K162" s="70">
        <v>2</v>
      </c>
      <c r="L162" s="70">
        <v>2</v>
      </c>
      <c r="M162" s="70">
        <v>3</v>
      </c>
      <c r="N162" s="70">
        <v>3</v>
      </c>
      <c r="O162" s="70">
        <v>3</v>
      </c>
      <c r="P162" s="70">
        <v>3</v>
      </c>
      <c r="V162" s="68"/>
      <c r="W162" s="68"/>
      <c r="X162" s="68"/>
      <c r="Y162" s="68"/>
      <c r="Z162" s="68"/>
      <c r="AA162" s="68"/>
      <c r="AB162" s="68"/>
      <c r="AC162" s="70">
        <v>4</v>
      </c>
      <c r="AD162" s="76">
        <v>3</v>
      </c>
      <c r="AE162" s="77">
        <v>5</v>
      </c>
      <c r="AF162" s="77">
        <v>4</v>
      </c>
      <c r="AG162" s="77">
        <v>4</v>
      </c>
      <c r="AH162" s="77">
        <v>5</v>
      </c>
      <c r="AI162" s="77">
        <v>4</v>
      </c>
      <c r="AJ162" s="77">
        <v>5</v>
      </c>
      <c r="AK162" s="77">
        <v>5</v>
      </c>
      <c r="AL162" s="77">
        <v>5</v>
      </c>
      <c r="AM162" s="77">
        <v>5</v>
      </c>
      <c r="AN162" s="77">
        <v>5</v>
      </c>
      <c r="AO162" s="77">
        <v>5</v>
      </c>
    </row>
    <row r="163" spans="2:55" ht="24" customHeight="1" x14ac:dyDescent="0.25">
      <c r="D163" s="69" t="s">
        <v>67</v>
      </c>
      <c r="E163" s="70">
        <v>1</v>
      </c>
      <c r="F163" s="70">
        <v>2</v>
      </c>
      <c r="G163" s="70">
        <v>3</v>
      </c>
      <c r="H163" s="70">
        <v>4</v>
      </c>
      <c r="I163" s="70">
        <v>5</v>
      </c>
      <c r="J163" s="70">
        <v>6</v>
      </c>
      <c r="K163" s="70">
        <v>7</v>
      </c>
      <c r="L163" s="70">
        <v>8</v>
      </c>
      <c r="M163" s="70">
        <v>9</v>
      </c>
      <c r="N163" s="70">
        <v>10</v>
      </c>
      <c r="O163" s="70">
        <v>11</v>
      </c>
      <c r="P163" s="70">
        <v>12</v>
      </c>
      <c r="V163" s="68" t="s">
        <v>73</v>
      </c>
      <c r="W163" s="68"/>
      <c r="X163" s="70"/>
      <c r="Y163" s="68"/>
      <c r="Z163" s="68"/>
      <c r="AA163" s="68"/>
      <c r="AB163" s="68"/>
      <c r="AC163" s="68"/>
      <c r="AD163" s="70" t="s">
        <v>0</v>
      </c>
      <c r="AE163" s="70" t="s">
        <v>0</v>
      </c>
      <c r="AF163" s="70" t="s">
        <v>0</v>
      </c>
      <c r="AG163" s="70" t="s">
        <v>0</v>
      </c>
      <c r="AH163" s="70" t="s">
        <v>0</v>
      </c>
      <c r="AI163" s="70" t="s">
        <v>0</v>
      </c>
      <c r="AJ163" s="70" t="s">
        <v>0</v>
      </c>
      <c r="AK163" s="70" t="s">
        <v>0</v>
      </c>
      <c r="AL163" s="70" t="s">
        <v>0</v>
      </c>
      <c r="AM163" s="70" t="s">
        <v>0</v>
      </c>
      <c r="AN163" s="70" t="s">
        <v>0</v>
      </c>
      <c r="AO163" s="70" t="s">
        <v>0</v>
      </c>
    </row>
    <row r="164" spans="2:55" ht="24" customHeight="1" x14ac:dyDescent="0.25">
      <c r="B164" s="1" t="s">
        <v>83</v>
      </c>
      <c r="C164" s="69" t="s">
        <v>67</v>
      </c>
      <c r="V164" s="69" t="s">
        <v>67</v>
      </c>
      <c r="W164" s="71" t="s">
        <v>80</v>
      </c>
      <c r="X164" s="70">
        <v>1</v>
      </c>
      <c r="Y164" s="70">
        <v>2</v>
      </c>
      <c r="Z164" s="70">
        <v>3</v>
      </c>
      <c r="AA164" s="70">
        <v>4</v>
      </c>
      <c r="AB164" s="68"/>
      <c r="AC164" s="68"/>
      <c r="AD164" s="68"/>
      <c r="AE164" s="68"/>
      <c r="AF164" s="68"/>
      <c r="AG164" s="68"/>
      <c r="AH164" s="68"/>
      <c r="AI164" s="68"/>
    </row>
    <row r="165" spans="2:55" ht="24" customHeight="1" x14ac:dyDescent="0.2">
      <c r="B165" s="70" cm="1">
        <f t="array" ref="B165:B176">_xlfn.CEILING.MATH(C165:C176/4)</f>
        <v>1</v>
      </c>
      <c r="C165" s="70">
        <v>1</v>
      </c>
      <c r="E165" cm="1">
        <f t="array" ref="E165:P176">IF(_xlfn.ANCHORARRAY(E162)=_xlfn.ANCHORARRAY(B165),1,-999)</f>
        <v>1</v>
      </c>
      <c r="F165">
        <v>1</v>
      </c>
      <c r="G165">
        <v>1</v>
      </c>
      <c r="H165">
        <v>1</v>
      </c>
      <c r="I165">
        <v>-999</v>
      </c>
      <c r="J165">
        <v>-999</v>
      </c>
      <c r="K165">
        <v>-999</v>
      </c>
      <c r="L165">
        <v>-999</v>
      </c>
      <c r="M165">
        <v>-999</v>
      </c>
      <c r="N165">
        <v>-999</v>
      </c>
      <c r="O165">
        <v>-999</v>
      </c>
      <c r="P165">
        <v>-999</v>
      </c>
      <c r="V165" s="70">
        <v>1</v>
      </c>
      <c r="W165" s="68"/>
      <c r="X165" s="78">
        <v>5</v>
      </c>
      <c r="Y165" s="79">
        <v>4</v>
      </c>
      <c r="Z165" s="79">
        <v>0</v>
      </c>
      <c r="AA165" s="80">
        <v>4</v>
      </c>
      <c r="AB165" s="70" t="s">
        <v>3</v>
      </c>
      <c r="AC165" s="68"/>
      <c r="AD165" s="70" cm="1">
        <f t="array" ref="AD165:AO176">MMULT(X165:AA176,AD159:AO162)/SQRT(4)+_xlfn.ANCHORARRAY(E165)</f>
        <v>17</v>
      </c>
      <c r="AE165" s="70">
        <v>21</v>
      </c>
      <c r="AF165" s="70">
        <v>19.5</v>
      </c>
      <c r="AG165" s="70">
        <v>21.5</v>
      </c>
      <c r="AH165" s="70">
        <v>-979</v>
      </c>
      <c r="AI165" s="70">
        <v>-979</v>
      </c>
      <c r="AJ165">
        <v>-989</v>
      </c>
      <c r="AK165">
        <v>-982</v>
      </c>
      <c r="AL165">
        <v>-982</v>
      </c>
      <c r="AM165">
        <v>-987</v>
      </c>
      <c r="AN165">
        <v>-982</v>
      </c>
      <c r="AO165">
        <v>-987</v>
      </c>
      <c r="AQ165" s="70" t="s">
        <v>3</v>
      </c>
      <c r="AR165" s="18" cm="1">
        <f t="array" ref="AR165:AR176">_xlfn.LET(_xlpm.x,AD165:AD176, EXP(_xlpm.x) / SUM(EXP(_xlpm.x)))</f>
        <v>0.45167665054473038</v>
      </c>
      <c r="AS165" s="18" cm="1">
        <f t="array" ref="AS165:AS176">_xlfn.LET(_xlpm.x,AE165:AE176, EXP(_xlpm.x) / SUM(EXP(_xlpm.x)))</f>
        <v>0.23266659323804048</v>
      </c>
      <c r="AT165" s="18" cm="1">
        <f t="array" ref="AT165:AT176">_xlfn.LET(_xlpm.x,AF165:AF176, EXP(_xlpm.x) / SUM(EXP(_xlpm.x)))</f>
        <v>0.30717668574854728</v>
      </c>
      <c r="AU165" s="18" cm="1">
        <f t="array" ref="AU165:AU176">_xlfn.LET(_xlpm.x,AG165:AG176, EXP(_xlpm.x) / SUM(EXP(_xlpm.x)))</f>
        <v>0.45182122153427129</v>
      </c>
      <c r="AV165" s="18" cm="1">
        <f t="array" ref="AV165:AV176">_xlfn.LET(_xlpm.x,AH165:AH176, EXP(_xlpm.x) / SUM(EXP(_xlpm.x)))</f>
        <v>0</v>
      </c>
      <c r="AW165" s="18" cm="1">
        <f t="array" ref="AW165:AW176">_xlfn.LET(_xlpm.x,AI165:AI176, EXP(_xlpm.x) / SUM(EXP(_xlpm.x)))</f>
        <v>0</v>
      </c>
      <c r="AX165" s="18" cm="1">
        <f t="array" ref="AX165:AX176">_xlfn.LET(_xlpm.x,AJ165:AJ176, EXP(_xlpm.x) / SUM(EXP(_xlpm.x)))</f>
        <v>0</v>
      </c>
      <c r="AY165" s="18" cm="1">
        <f t="array" ref="AY165:AY176">_xlfn.LET(_xlpm.x,AK165:AK176, EXP(_xlpm.x) / SUM(EXP(_xlpm.x)))</f>
        <v>0</v>
      </c>
      <c r="AZ165" s="18" cm="1">
        <f t="array" ref="AZ165:AZ176">_xlfn.LET(_xlpm.x,AL165:AL176, EXP(_xlpm.x) / SUM(EXP(_xlpm.x)))</f>
        <v>0</v>
      </c>
      <c r="BA165" s="18" cm="1">
        <f t="array" ref="BA165:BA176">_xlfn.LET(_xlpm.x,AM165:AM176, EXP(_xlpm.x) / SUM(EXP(_xlpm.x)))</f>
        <v>0</v>
      </c>
      <c r="BB165" s="18" cm="1">
        <f t="array" ref="BB165:BB176">_xlfn.LET(_xlpm.x,AN165:AN176, EXP(_xlpm.x) / SUM(EXP(_xlpm.x)))</f>
        <v>0</v>
      </c>
      <c r="BC165" s="18" cm="1">
        <f t="array" ref="BC165:BC176">_xlfn.LET(_xlpm.x,AO165:AO176, EXP(_xlpm.x) / SUM(EXP(_xlpm.x)))</f>
        <v>0</v>
      </c>
    </row>
    <row r="166" spans="2:55" ht="24" customHeight="1" x14ac:dyDescent="0.2">
      <c r="B166" s="70">
        <v>1</v>
      </c>
      <c r="C166" s="70">
        <v>2</v>
      </c>
      <c r="E166">
        <v>1</v>
      </c>
      <c r="F166">
        <v>1</v>
      </c>
      <c r="G166">
        <v>1</v>
      </c>
      <c r="H166">
        <v>1</v>
      </c>
      <c r="I166">
        <v>-999</v>
      </c>
      <c r="J166">
        <v>-999</v>
      </c>
      <c r="K166">
        <v>-999</v>
      </c>
      <c r="L166">
        <v>-999</v>
      </c>
      <c r="M166">
        <v>-999</v>
      </c>
      <c r="N166">
        <v>-999</v>
      </c>
      <c r="O166">
        <v>-999</v>
      </c>
      <c r="P166">
        <v>-999</v>
      </c>
      <c r="V166" s="70">
        <v>2</v>
      </c>
      <c r="W166" s="68"/>
      <c r="X166" s="81">
        <v>2</v>
      </c>
      <c r="Y166" s="82">
        <v>2</v>
      </c>
      <c r="Z166" s="82">
        <v>1</v>
      </c>
      <c r="AA166" s="77">
        <v>3</v>
      </c>
      <c r="AB166" s="70" t="s">
        <v>3</v>
      </c>
      <c r="AC166" s="68"/>
      <c r="AD166" s="70">
        <v>10</v>
      </c>
      <c r="AE166" s="70">
        <v>13.5</v>
      </c>
      <c r="AF166" s="70">
        <v>11</v>
      </c>
      <c r="AG166" s="70">
        <v>13</v>
      </c>
      <c r="AH166" s="70">
        <v>-987.5</v>
      </c>
      <c r="AI166" s="70">
        <v>-986.5</v>
      </c>
      <c r="AJ166">
        <v>-991.5</v>
      </c>
      <c r="AK166">
        <v>-987</v>
      </c>
      <c r="AL166">
        <v>-986.5</v>
      </c>
      <c r="AM166">
        <v>-990.5</v>
      </c>
      <c r="AN166">
        <v>-986.5</v>
      </c>
      <c r="AO166">
        <v>-990.5</v>
      </c>
      <c r="AQ166" s="70" t="s">
        <v>3</v>
      </c>
      <c r="AR166" s="19">
        <v>4.1187579189380912E-4</v>
      </c>
      <c r="AS166" s="19">
        <v>1.2868425617550383E-4</v>
      </c>
      <c r="AT166" s="19">
        <v>6.2500739247352096E-5</v>
      </c>
      <c r="AU166" s="19">
        <v>9.1931327029975119E-5</v>
      </c>
      <c r="AV166" s="19">
        <v>0</v>
      </c>
      <c r="AW166" s="19">
        <v>0</v>
      </c>
      <c r="AX166" s="19">
        <v>0</v>
      </c>
      <c r="AY166" s="19">
        <v>0</v>
      </c>
      <c r="AZ166" s="19">
        <v>0</v>
      </c>
      <c r="BA166" s="19">
        <v>0</v>
      </c>
      <c r="BB166" s="19">
        <v>0</v>
      </c>
      <c r="BC166" s="19">
        <v>0</v>
      </c>
    </row>
    <row r="167" spans="2:55" ht="24" customHeight="1" x14ac:dyDescent="0.2">
      <c r="B167" s="70">
        <v>1</v>
      </c>
      <c r="C167" s="70">
        <v>3</v>
      </c>
      <c r="E167">
        <v>1</v>
      </c>
      <c r="F167">
        <v>1</v>
      </c>
      <c r="G167">
        <v>1</v>
      </c>
      <c r="H167">
        <v>1</v>
      </c>
      <c r="I167">
        <v>-999</v>
      </c>
      <c r="J167">
        <v>-999</v>
      </c>
      <c r="K167">
        <v>-999</v>
      </c>
      <c r="L167">
        <v>-999</v>
      </c>
      <c r="M167">
        <v>-999</v>
      </c>
      <c r="N167">
        <v>-999</v>
      </c>
      <c r="O167">
        <v>-999</v>
      </c>
      <c r="P167">
        <v>-999</v>
      </c>
      <c r="V167" s="70">
        <v>3</v>
      </c>
      <c r="W167" s="68"/>
      <c r="X167" s="81">
        <v>4</v>
      </c>
      <c r="Y167" s="82">
        <v>4</v>
      </c>
      <c r="Z167" s="82">
        <v>0</v>
      </c>
      <c r="AA167" s="77">
        <v>5</v>
      </c>
      <c r="AB167" s="70" t="s">
        <v>3</v>
      </c>
      <c r="AC167" s="68"/>
      <c r="AD167" s="70">
        <v>16.5</v>
      </c>
      <c r="AE167" s="70">
        <v>21.5</v>
      </c>
      <c r="AF167" s="70">
        <v>19</v>
      </c>
      <c r="AG167" s="70">
        <v>21</v>
      </c>
      <c r="AH167" s="70">
        <v>-978.5</v>
      </c>
      <c r="AI167" s="70">
        <v>-979</v>
      </c>
      <c r="AJ167">
        <v>-986.5</v>
      </c>
      <c r="AK167">
        <v>-980.5</v>
      </c>
      <c r="AL167">
        <v>-980.5</v>
      </c>
      <c r="AM167">
        <v>-984.5</v>
      </c>
      <c r="AN167">
        <v>-980.5</v>
      </c>
      <c r="AO167">
        <v>-984.5</v>
      </c>
      <c r="AQ167" s="70" t="s">
        <v>3</v>
      </c>
      <c r="AR167" s="19">
        <v>0.27395573683168789</v>
      </c>
      <c r="AS167" s="19">
        <v>0.38360236125289199</v>
      </c>
      <c r="AT167" s="19">
        <v>0.18631207785540665</v>
      </c>
      <c r="AU167" s="19">
        <v>0.27404342356934946</v>
      </c>
      <c r="AV167" s="19">
        <v>0</v>
      </c>
      <c r="AW167" s="19">
        <v>0</v>
      </c>
      <c r="AX167" s="19">
        <v>0</v>
      </c>
      <c r="AY167" s="19">
        <v>0</v>
      </c>
      <c r="AZ167" s="19">
        <v>0</v>
      </c>
      <c r="BA167" s="19">
        <v>0</v>
      </c>
      <c r="BB167" s="19">
        <v>0</v>
      </c>
      <c r="BC167" s="19">
        <v>0</v>
      </c>
    </row>
    <row r="168" spans="2:55" ht="24" customHeight="1" x14ac:dyDescent="0.2">
      <c r="B168" s="70">
        <v>1</v>
      </c>
      <c r="C168" s="70">
        <v>4</v>
      </c>
      <c r="E168">
        <v>1</v>
      </c>
      <c r="F168">
        <v>1</v>
      </c>
      <c r="G168">
        <v>1</v>
      </c>
      <c r="H168">
        <v>1</v>
      </c>
      <c r="I168">
        <v>-999</v>
      </c>
      <c r="J168">
        <v>-999</v>
      </c>
      <c r="K168">
        <v>-999</v>
      </c>
      <c r="L168">
        <v>-999</v>
      </c>
      <c r="M168">
        <v>-999</v>
      </c>
      <c r="N168">
        <v>-999</v>
      </c>
      <c r="O168">
        <v>-999</v>
      </c>
      <c r="P168">
        <v>-999</v>
      </c>
      <c r="V168" s="70">
        <v>4</v>
      </c>
      <c r="W168" s="68"/>
      <c r="X168" s="81">
        <v>4</v>
      </c>
      <c r="Y168" s="82">
        <v>2</v>
      </c>
      <c r="Z168" s="82">
        <v>0</v>
      </c>
      <c r="AA168" s="77">
        <v>5</v>
      </c>
      <c r="AB168" s="70" t="s">
        <v>3</v>
      </c>
      <c r="AC168" s="68"/>
      <c r="AD168" s="70">
        <v>16.5</v>
      </c>
      <c r="AE168" s="70">
        <v>21.5</v>
      </c>
      <c r="AF168" s="70">
        <v>20</v>
      </c>
      <c r="AG168" s="70">
        <v>21</v>
      </c>
      <c r="AH168" s="70">
        <v>-978.5</v>
      </c>
      <c r="AI168" s="70">
        <v>-980</v>
      </c>
      <c r="AJ168">
        <v>-986.5</v>
      </c>
      <c r="AK168">
        <v>-981.5</v>
      </c>
      <c r="AL168">
        <v>-981.5</v>
      </c>
      <c r="AM168">
        <v>-985.5</v>
      </c>
      <c r="AN168">
        <v>-981.5</v>
      </c>
      <c r="AO168">
        <v>-985.5</v>
      </c>
      <c r="AQ168" s="70" t="s">
        <v>3</v>
      </c>
      <c r="AR168" s="19">
        <v>0.27395573683168789</v>
      </c>
      <c r="AS168" s="19">
        <v>0.38360236125289199</v>
      </c>
      <c r="AT168" s="19">
        <v>0.50644873565679882</v>
      </c>
      <c r="AU168" s="19">
        <v>0.27404342356934946</v>
      </c>
      <c r="AV168" s="19">
        <v>0</v>
      </c>
      <c r="AW168" s="19">
        <v>0</v>
      </c>
      <c r="AX168" s="19">
        <v>0</v>
      </c>
      <c r="AY168" s="19">
        <v>0</v>
      </c>
      <c r="AZ168" s="19">
        <v>0</v>
      </c>
      <c r="BA168" s="19">
        <v>0</v>
      </c>
      <c r="BB168" s="19">
        <v>0</v>
      </c>
      <c r="BC168" s="19">
        <v>0</v>
      </c>
    </row>
    <row r="169" spans="2:55" ht="24" customHeight="1" x14ac:dyDescent="0.2">
      <c r="B169" s="70">
        <v>2</v>
      </c>
      <c r="C169" s="70">
        <v>5</v>
      </c>
      <c r="E169">
        <v>-999</v>
      </c>
      <c r="F169">
        <v>-999</v>
      </c>
      <c r="G169">
        <v>-999</v>
      </c>
      <c r="H169">
        <v>-999</v>
      </c>
      <c r="I169">
        <v>1</v>
      </c>
      <c r="J169">
        <v>1</v>
      </c>
      <c r="K169">
        <v>1</v>
      </c>
      <c r="L169">
        <v>1</v>
      </c>
      <c r="M169">
        <v>-999</v>
      </c>
      <c r="N169">
        <v>-999</v>
      </c>
      <c r="O169">
        <v>-999</v>
      </c>
      <c r="P169">
        <v>-999</v>
      </c>
      <c r="V169" s="70">
        <v>5</v>
      </c>
      <c r="W169" s="68"/>
      <c r="X169" s="81">
        <v>3</v>
      </c>
      <c r="Y169" s="82">
        <v>1</v>
      </c>
      <c r="Z169" s="82">
        <v>-1</v>
      </c>
      <c r="AA169" s="77">
        <v>3</v>
      </c>
      <c r="AB169" s="70" t="s">
        <v>3</v>
      </c>
      <c r="AC169" s="68"/>
      <c r="AD169" s="70">
        <v>-989</v>
      </c>
      <c r="AE169" s="70">
        <v>-986.5</v>
      </c>
      <c r="AF169" s="70">
        <v>-986</v>
      </c>
      <c r="AG169" s="70">
        <v>-986.5</v>
      </c>
      <c r="AH169" s="70">
        <v>14.5</v>
      </c>
      <c r="AI169" s="70">
        <v>12</v>
      </c>
      <c r="AJ169">
        <v>8.5</v>
      </c>
      <c r="AK169">
        <v>10.5</v>
      </c>
      <c r="AL169">
        <v>-990</v>
      </c>
      <c r="AM169">
        <v>-991</v>
      </c>
      <c r="AN169">
        <v>-990</v>
      </c>
      <c r="AO169">
        <v>-991</v>
      </c>
      <c r="AQ169" s="70" t="s">
        <v>3</v>
      </c>
      <c r="AR169" s="19">
        <v>0</v>
      </c>
      <c r="AS169" s="19">
        <v>0</v>
      </c>
      <c r="AT169" s="19">
        <v>0</v>
      </c>
      <c r="AU169" s="19">
        <v>0</v>
      </c>
      <c r="AV169" s="19">
        <v>2.4209318143878909E-2</v>
      </c>
      <c r="AW169" s="19">
        <v>3.7418238321766069E-5</v>
      </c>
      <c r="AX169" s="19">
        <v>3.3464254621424282E-3</v>
      </c>
      <c r="AY169" s="19">
        <v>5.0647086289792941E-6</v>
      </c>
      <c r="AZ169" s="19">
        <v>0</v>
      </c>
      <c r="BA169" s="19">
        <v>0</v>
      </c>
      <c r="BB169" s="19">
        <v>0</v>
      </c>
      <c r="BC169" s="19">
        <v>0</v>
      </c>
    </row>
    <row r="170" spans="2:55" ht="24" customHeight="1" x14ac:dyDescent="0.2">
      <c r="B170" s="70">
        <v>2</v>
      </c>
      <c r="C170" s="70">
        <v>6</v>
      </c>
      <c r="E170">
        <v>-999</v>
      </c>
      <c r="F170">
        <v>-999</v>
      </c>
      <c r="G170">
        <v>-999</v>
      </c>
      <c r="H170">
        <v>-999</v>
      </c>
      <c r="I170">
        <v>1</v>
      </c>
      <c r="J170">
        <v>1</v>
      </c>
      <c r="K170">
        <v>1</v>
      </c>
      <c r="L170">
        <v>1</v>
      </c>
      <c r="M170">
        <v>-999</v>
      </c>
      <c r="N170">
        <v>-999</v>
      </c>
      <c r="O170">
        <v>-999</v>
      </c>
      <c r="P170">
        <v>-999</v>
      </c>
      <c r="V170" s="70">
        <v>6</v>
      </c>
      <c r="W170" s="68"/>
      <c r="X170" s="81">
        <v>2</v>
      </c>
      <c r="Y170" s="82">
        <v>2</v>
      </c>
      <c r="Z170" s="82">
        <v>1</v>
      </c>
      <c r="AA170" s="77">
        <v>3</v>
      </c>
      <c r="AB170" s="70" t="s">
        <v>3</v>
      </c>
      <c r="AC170" s="68"/>
      <c r="AD170" s="70">
        <v>-990</v>
      </c>
      <c r="AE170" s="70">
        <v>-986.5</v>
      </c>
      <c r="AF170" s="70">
        <v>-989</v>
      </c>
      <c r="AG170" s="70">
        <v>-987</v>
      </c>
      <c r="AH170" s="70">
        <v>12.5</v>
      </c>
      <c r="AI170" s="70">
        <v>13.5</v>
      </c>
      <c r="AJ170">
        <v>8.5</v>
      </c>
      <c r="AK170">
        <v>13</v>
      </c>
      <c r="AL170">
        <v>-986.5</v>
      </c>
      <c r="AM170">
        <v>-990.5</v>
      </c>
      <c r="AN170">
        <v>-986.5</v>
      </c>
      <c r="AO170">
        <v>-990.5</v>
      </c>
      <c r="AQ170" s="70" t="s">
        <v>3</v>
      </c>
      <c r="AR170" s="19">
        <v>0</v>
      </c>
      <c r="AS170" s="19">
        <v>0</v>
      </c>
      <c r="AT170" s="19">
        <v>0</v>
      </c>
      <c r="AU170" s="19">
        <v>0</v>
      </c>
      <c r="AV170" s="19">
        <v>3.2763749279671192E-3</v>
      </c>
      <c r="AW170" s="19">
        <v>1.6769690971796391E-4</v>
      </c>
      <c r="AX170" s="19">
        <v>3.3464254621424282E-3</v>
      </c>
      <c r="AY170" s="19">
        <v>6.1700782285263025E-5</v>
      </c>
      <c r="AZ170" s="19">
        <v>0</v>
      </c>
      <c r="BA170" s="19">
        <v>0</v>
      </c>
      <c r="BB170" s="19">
        <v>0</v>
      </c>
      <c r="BC170" s="19">
        <v>0</v>
      </c>
    </row>
    <row r="171" spans="2:55" ht="24" customHeight="1" x14ac:dyDescent="0.2">
      <c r="B171" s="70">
        <v>2</v>
      </c>
      <c r="C171" s="70">
        <v>7</v>
      </c>
      <c r="E171">
        <v>-999</v>
      </c>
      <c r="F171">
        <v>-999</v>
      </c>
      <c r="G171">
        <v>-999</v>
      </c>
      <c r="H171">
        <v>-999</v>
      </c>
      <c r="I171">
        <v>1</v>
      </c>
      <c r="J171">
        <v>1</v>
      </c>
      <c r="K171">
        <v>1</v>
      </c>
      <c r="L171">
        <v>1</v>
      </c>
      <c r="M171">
        <v>-999</v>
      </c>
      <c r="N171">
        <v>-999</v>
      </c>
      <c r="O171">
        <v>-999</v>
      </c>
      <c r="P171">
        <v>-999</v>
      </c>
      <c r="V171" s="70">
        <v>7</v>
      </c>
      <c r="X171" s="81">
        <v>2</v>
      </c>
      <c r="Y171" s="82">
        <v>1</v>
      </c>
      <c r="Z171" s="82">
        <v>4</v>
      </c>
      <c r="AA171" s="77">
        <v>5</v>
      </c>
      <c r="AB171" s="70" t="s">
        <v>3</v>
      </c>
      <c r="AD171">
        <v>-985.5</v>
      </c>
      <c r="AE171">
        <v>-978.5</v>
      </c>
      <c r="AF171">
        <v>-984.5</v>
      </c>
      <c r="AG171">
        <v>-980</v>
      </c>
      <c r="AH171">
        <v>17.5</v>
      </c>
      <c r="AI171">
        <v>21.5</v>
      </c>
      <c r="AJ171">
        <v>13.5</v>
      </c>
      <c r="AK171">
        <v>22</v>
      </c>
      <c r="AL171">
        <v>-976</v>
      </c>
      <c r="AM171">
        <v>-986</v>
      </c>
      <c r="AN171">
        <v>-976</v>
      </c>
      <c r="AO171">
        <v>-986</v>
      </c>
      <c r="AQ171" s="70" t="s">
        <v>3</v>
      </c>
      <c r="AR171" s="19">
        <v>0</v>
      </c>
      <c r="AS171" s="19">
        <v>0</v>
      </c>
      <c r="AT171" s="19">
        <v>0</v>
      </c>
      <c r="AU171" s="19">
        <v>0</v>
      </c>
      <c r="AV171" s="19">
        <v>0.486257153464077</v>
      </c>
      <c r="AW171" s="19">
        <v>0.49989744242598017</v>
      </c>
      <c r="AX171" s="19">
        <v>0.49665357453785758</v>
      </c>
      <c r="AY171" s="19">
        <v>0.49996661725454283</v>
      </c>
      <c r="AZ171" s="19">
        <v>0</v>
      </c>
      <c r="BA171" s="19">
        <v>0</v>
      </c>
      <c r="BB171" s="19">
        <v>0</v>
      </c>
      <c r="BC171" s="19">
        <v>0</v>
      </c>
    </row>
    <row r="172" spans="2:55" ht="24" customHeight="1" x14ac:dyDescent="0.2">
      <c r="B172" s="70">
        <v>2</v>
      </c>
      <c r="C172" s="70">
        <v>8</v>
      </c>
      <c r="E172">
        <v>-999</v>
      </c>
      <c r="F172">
        <v>-999</v>
      </c>
      <c r="G172">
        <v>-999</v>
      </c>
      <c r="H172">
        <v>-999</v>
      </c>
      <c r="I172">
        <v>1</v>
      </c>
      <c r="J172">
        <v>1</v>
      </c>
      <c r="K172">
        <v>1</v>
      </c>
      <c r="L172">
        <v>1</v>
      </c>
      <c r="M172">
        <v>-999</v>
      </c>
      <c r="N172">
        <v>-999</v>
      </c>
      <c r="O172">
        <v>-999</v>
      </c>
      <c r="P172">
        <v>-999</v>
      </c>
      <c r="V172" s="70">
        <v>8</v>
      </c>
      <c r="X172" s="81">
        <v>2</v>
      </c>
      <c r="Y172" s="82">
        <v>1</v>
      </c>
      <c r="Z172" s="82">
        <v>4</v>
      </c>
      <c r="AA172" s="77">
        <v>5</v>
      </c>
      <c r="AB172" s="70" t="s">
        <v>3</v>
      </c>
      <c r="AD172">
        <v>-985.5</v>
      </c>
      <c r="AE172">
        <v>-978.5</v>
      </c>
      <c r="AF172">
        <v>-984.5</v>
      </c>
      <c r="AG172">
        <v>-980</v>
      </c>
      <c r="AH172">
        <v>17.5</v>
      </c>
      <c r="AI172">
        <v>21.5</v>
      </c>
      <c r="AJ172">
        <v>13.5</v>
      </c>
      <c r="AK172">
        <v>22</v>
      </c>
      <c r="AL172">
        <v>-976</v>
      </c>
      <c r="AM172">
        <v>-986</v>
      </c>
      <c r="AN172">
        <v>-976</v>
      </c>
      <c r="AO172">
        <v>-986</v>
      </c>
      <c r="AQ172" s="70" t="s">
        <v>3</v>
      </c>
      <c r="AR172" s="19">
        <v>0</v>
      </c>
      <c r="AS172" s="19">
        <v>0</v>
      </c>
      <c r="AT172" s="19">
        <v>0</v>
      </c>
      <c r="AU172" s="19">
        <v>0</v>
      </c>
      <c r="AV172" s="19">
        <v>0.486257153464077</v>
      </c>
      <c r="AW172" s="19">
        <v>0.49989744242598017</v>
      </c>
      <c r="AX172" s="19">
        <v>0.49665357453785758</v>
      </c>
      <c r="AY172" s="19">
        <v>0.49996661725454283</v>
      </c>
      <c r="AZ172" s="19">
        <v>0</v>
      </c>
      <c r="BA172" s="19">
        <v>0</v>
      </c>
      <c r="BB172" s="19">
        <v>0</v>
      </c>
      <c r="BC172" s="19">
        <v>0</v>
      </c>
    </row>
    <row r="173" spans="2:55" ht="24" customHeight="1" x14ac:dyDescent="0.2">
      <c r="B173" s="70">
        <v>3</v>
      </c>
      <c r="C173" s="70">
        <v>9</v>
      </c>
      <c r="E173">
        <v>-999</v>
      </c>
      <c r="F173">
        <v>-999</v>
      </c>
      <c r="G173">
        <v>-999</v>
      </c>
      <c r="H173">
        <v>-999</v>
      </c>
      <c r="I173">
        <v>-999</v>
      </c>
      <c r="J173">
        <v>-999</v>
      </c>
      <c r="K173">
        <v>-999</v>
      </c>
      <c r="L173">
        <v>-999</v>
      </c>
      <c r="M173">
        <v>1</v>
      </c>
      <c r="N173">
        <v>1</v>
      </c>
      <c r="O173">
        <v>1</v>
      </c>
      <c r="P173">
        <v>1</v>
      </c>
      <c r="V173" s="70">
        <v>9</v>
      </c>
      <c r="X173" s="81">
        <v>2</v>
      </c>
      <c r="Y173" s="82">
        <v>1</v>
      </c>
      <c r="Z173" s="82">
        <v>4</v>
      </c>
      <c r="AA173" s="77">
        <v>5</v>
      </c>
      <c r="AB173" s="70" t="s">
        <v>3</v>
      </c>
      <c r="AD173">
        <v>-985.5</v>
      </c>
      <c r="AE173">
        <v>-978.5</v>
      </c>
      <c r="AF173">
        <v>-984.5</v>
      </c>
      <c r="AG173">
        <v>-980</v>
      </c>
      <c r="AH173">
        <v>-982.5</v>
      </c>
      <c r="AI173">
        <v>-978.5</v>
      </c>
      <c r="AJ173">
        <v>-986.5</v>
      </c>
      <c r="AK173">
        <v>-978</v>
      </c>
      <c r="AL173">
        <v>24</v>
      </c>
      <c r="AM173">
        <v>14</v>
      </c>
      <c r="AN173">
        <v>24</v>
      </c>
      <c r="AO173">
        <v>14</v>
      </c>
      <c r="AQ173" s="70" t="s">
        <v>3</v>
      </c>
      <c r="AR173" s="19">
        <v>0</v>
      </c>
      <c r="AS173" s="19">
        <v>0</v>
      </c>
      <c r="AT173" s="19">
        <v>0</v>
      </c>
      <c r="AU173" s="19">
        <v>0</v>
      </c>
      <c r="AV173" s="19">
        <v>0</v>
      </c>
      <c r="AW173" s="19">
        <v>0</v>
      </c>
      <c r="AX173" s="19">
        <v>0</v>
      </c>
      <c r="AY173" s="19">
        <v>0</v>
      </c>
      <c r="AZ173" s="19">
        <v>0.25</v>
      </c>
      <c r="BA173" s="19">
        <v>0.25</v>
      </c>
      <c r="BB173" s="19">
        <v>0.25</v>
      </c>
      <c r="BC173" s="19">
        <v>0.25</v>
      </c>
    </row>
    <row r="174" spans="2:55" ht="24" customHeight="1" x14ac:dyDescent="0.2">
      <c r="B174" s="70">
        <v>3</v>
      </c>
      <c r="C174" s="70">
        <v>10</v>
      </c>
      <c r="E174">
        <v>-999</v>
      </c>
      <c r="F174">
        <v>-999</v>
      </c>
      <c r="G174">
        <v>-999</v>
      </c>
      <c r="H174">
        <v>-999</v>
      </c>
      <c r="I174">
        <v>-999</v>
      </c>
      <c r="J174">
        <v>-999</v>
      </c>
      <c r="K174">
        <v>-999</v>
      </c>
      <c r="L174">
        <v>-999</v>
      </c>
      <c r="M174">
        <v>1</v>
      </c>
      <c r="N174">
        <v>1</v>
      </c>
      <c r="O174">
        <v>1</v>
      </c>
      <c r="P174">
        <v>1</v>
      </c>
      <c r="V174" s="70">
        <v>10</v>
      </c>
      <c r="X174" s="81">
        <v>2</v>
      </c>
      <c r="Y174" s="82">
        <v>1</v>
      </c>
      <c r="Z174" s="82">
        <v>4</v>
      </c>
      <c r="AA174" s="77">
        <v>5</v>
      </c>
      <c r="AB174" s="70" t="s">
        <v>3</v>
      </c>
      <c r="AD174">
        <v>-985.5</v>
      </c>
      <c r="AE174">
        <v>-978.5</v>
      </c>
      <c r="AF174">
        <v>-984.5</v>
      </c>
      <c r="AG174">
        <v>-980</v>
      </c>
      <c r="AH174">
        <v>-982.5</v>
      </c>
      <c r="AI174">
        <v>-978.5</v>
      </c>
      <c r="AJ174">
        <v>-986.5</v>
      </c>
      <c r="AK174">
        <v>-978</v>
      </c>
      <c r="AL174">
        <v>24</v>
      </c>
      <c r="AM174">
        <v>14</v>
      </c>
      <c r="AN174">
        <v>24</v>
      </c>
      <c r="AO174">
        <v>14</v>
      </c>
      <c r="AQ174" s="70" t="s">
        <v>3</v>
      </c>
      <c r="AR174" s="19">
        <v>0</v>
      </c>
      <c r="AS174" s="19">
        <v>0</v>
      </c>
      <c r="AT174" s="19">
        <v>0</v>
      </c>
      <c r="AU174" s="19">
        <v>0</v>
      </c>
      <c r="AV174" s="19">
        <v>0</v>
      </c>
      <c r="AW174" s="19">
        <v>0</v>
      </c>
      <c r="AX174" s="19">
        <v>0</v>
      </c>
      <c r="AY174" s="19">
        <v>0</v>
      </c>
      <c r="AZ174" s="19">
        <v>0.25</v>
      </c>
      <c r="BA174" s="19">
        <v>0.25</v>
      </c>
      <c r="BB174" s="19">
        <v>0.25</v>
      </c>
      <c r="BC174" s="19">
        <v>0.25</v>
      </c>
    </row>
    <row r="175" spans="2:55" ht="24" customHeight="1" x14ac:dyDescent="0.2">
      <c r="B175" s="70">
        <v>3</v>
      </c>
      <c r="C175" s="70">
        <v>11</v>
      </c>
      <c r="E175">
        <v>-999</v>
      </c>
      <c r="F175">
        <v>-999</v>
      </c>
      <c r="G175">
        <v>-999</v>
      </c>
      <c r="H175">
        <v>-999</v>
      </c>
      <c r="I175">
        <v>-999</v>
      </c>
      <c r="J175">
        <v>-999</v>
      </c>
      <c r="K175">
        <v>-999</v>
      </c>
      <c r="L175">
        <v>-999</v>
      </c>
      <c r="M175">
        <v>1</v>
      </c>
      <c r="N175">
        <v>1</v>
      </c>
      <c r="O175">
        <v>1</v>
      </c>
      <c r="P175">
        <v>1</v>
      </c>
      <c r="V175" s="70">
        <v>11</v>
      </c>
      <c r="X175" s="81">
        <v>2</v>
      </c>
      <c r="Y175" s="82">
        <v>1</v>
      </c>
      <c r="Z175" s="82">
        <v>4</v>
      </c>
      <c r="AA175" s="77">
        <v>5</v>
      </c>
      <c r="AB175" s="70" t="s">
        <v>3</v>
      </c>
      <c r="AD175">
        <v>-985.5</v>
      </c>
      <c r="AE175">
        <v>-978.5</v>
      </c>
      <c r="AF175">
        <v>-984.5</v>
      </c>
      <c r="AG175">
        <v>-980</v>
      </c>
      <c r="AH175">
        <v>-982.5</v>
      </c>
      <c r="AI175">
        <v>-978.5</v>
      </c>
      <c r="AJ175">
        <v>-986.5</v>
      </c>
      <c r="AK175">
        <v>-978</v>
      </c>
      <c r="AL175">
        <v>24</v>
      </c>
      <c r="AM175">
        <v>14</v>
      </c>
      <c r="AN175">
        <v>24</v>
      </c>
      <c r="AO175">
        <v>14</v>
      </c>
      <c r="AQ175" s="70" t="s">
        <v>3</v>
      </c>
      <c r="AR175" s="19">
        <v>0</v>
      </c>
      <c r="AS175" s="19">
        <v>0</v>
      </c>
      <c r="AT175" s="19">
        <v>0</v>
      </c>
      <c r="AU175" s="19">
        <v>0</v>
      </c>
      <c r="AV175" s="19">
        <v>0</v>
      </c>
      <c r="AW175" s="19">
        <v>0</v>
      </c>
      <c r="AX175" s="19">
        <v>0</v>
      </c>
      <c r="AY175" s="19">
        <v>0</v>
      </c>
      <c r="AZ175" s="19">
        <v>0.25</v>
      </c>
      <c r="BA175" s="19">
        <v>0.25</v>
      </c>
      <c r="BB175" s="19">
        <v>0.25</v>
      </c>
      <c r="BC175" s="19">
        <v>0.25</v>
      </c>
    </row>
    <row r="176" spans="2:55" ht="24" customHeight="1" x14ac:dyDescent="0.2">
      <c r="B176" s="70">
        <v>3</v>
      </c>
      <c r="C176" s="70">
        <v>12</v>
      </c>
      <c r="E176">
        <v>-999</v>
      </c>
      <c r="F176">
        <v>-999</v>
      </c>
      <c r="G176">
        <v>-999</v>
      </c>
      <c r="H176">
        <v>-999</v>
      </c>
      <c r="I176">
        <v>-999</v>
      </c>
      <c r="J176">
        <v>-999</v>
      </c>
      <c r="K176">
        <v>-999</v>
      </c>
      <c r="L176">
        <v>-999</v>
      </c>
      <c r="M176">
        <v>1</v>
      </c>
      <c r="N176">
        <v>1</v>
      </c>
      <c r="O176">
        <v>1</v>
      </c>
      <c r="P176">
        <v>1</v>
      </c>
      <c r="V176" s="70">
        <v>12</v>
      </c>
      <c r="X176" s="81">
        <v>2</v>
      </c>
      <c r="Y176" s="82">
        <v>1</v>
      </c>
      <c r="Z176" s="82">
        <v>4</v>
      </c>
      <c r="AA176" s="77">
        <v>5</v>
      </c>
      <c r="AB176" s="70" t="s">
        <v>3</v>
      </c>
      <c r="AD176">
        <v>-985.5</v>
      </c>
      <c r="AE176">
        <v>-978.5</v>
      </c>
      <c r="AF176">
        <v>-984.5</v>
      </c>
      <c r="AG176">
        <v>-980</v>
      </c>
      <c r="AH176">
        <v>-982.5</v>
      </c>
      <c r="AI176">
        <v>-978.5</v>
      </c>
      <c r="AJ176">
        <v>-986.5</v>
      </c>
      <c r="AK176">
        <v>-978</v>
      </c>
      <c r="AL176">
        <v>24</v>
      </c>
      <c r="AM176">
        <v>14</v>
      </c>
      <c r="AN176">
        <v>24</v>
      </c>
      <c r="AO176">
        <v>14</v>
      </c>
      <c r="AQ176" s="70" t="s">
        <v>3</v>
      </c>
      <c r="AR176" s="20">
        <v>0</v>
      </c>
      <c r="AS176" s="20">
        <v>0</v>
      </c>
      <c r="AT176" s="20">
        <v>0</v>
      </c>
      <c r="AU176" s="20">
        <v>0</v>
      </c>
      <c r="AV176" s="20">
        <v>0</v>
      </c>
      <c r="AW176" s="20">
        <v>0</v>
      </c>
      <c r="AX176" s="20">
        <v>0</v>
      </c>
      <c r="AY176" s="20">
        <v>0</v>
      </c>
      <c r="AZ176" s="20">
        <v>0.25</v>
      </c>
      <c r="BA176" s="20">
        <v>0.25</v>
      </c>
      <c r="BB176" s="20">
        <v>0.25</v>
      </c>
      <c r="BC176" s="20">
        <v>0.25</v>
      </c>
    </row>
    <row r="177" spans="1:55" ht="24" customHeight="1" x14ac:dyDescent="0.2">
      <c r="V177" s="70"/>
      <c r="X177" s="70"/>
      <c r="Y177" s="70"/>
      <c r="Z177" s="70"/>
      <c r="AA177" s="70"/>
      <c r="AB177" s="70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</row>
    <row r="178" spans="1:55" ht="24" customHeight="1" x14ac:dyDescent="0.2">
      <c r="V178" s="70"/>
      <c r="X178" s="70"/>
      <c r="Y178" s="70"/>
      <c r="Z178" s="70"/>
      <c r="AA178" s="70"/>
      <c r="AB178" s="70"/>
      <c r="AC178" t="s">
        <v>78</v>
      </c>
      <c r="AR178" s="70" t="s">
        <v>0</v>
      </c>
      <c r="AS178" s="70" t="s">
        <v>0</v>
      </c>
      <c r="AT178" s="70" t="s">
        <v>0</v>
      </c>
      <c r="AU178" s="70" t="s">
        <v>0</v>
      </c>
      <c r="AV178" s="70" t="s">
        <v>0</v>
      </c>
      <c r="AW178" s="70" t="s">
        <v>0</v>
      </c>
      <c r="AX178" s="70" t="s">
        <v>0</v>
      </c>
      <c r="AY178" s="70" t="s">
        <v>0</v>
      </c>
      <c r="AZ178" s="70" t="s">
        <v>0</v>
      </c>
      <c r="BA178" s="70" t="s">
        <v>0</v>
      </c>
      <c r="BB178" s="70" t="s">
        <v>0</v>
      </c>
      <c r="BC178" s="70" t="s">
        <v>0</v>
      </c>
    </row>
    <row r="179" spans="1:55" ht="24" customHeight="1" x14ac:dyDescent="0.25">
      <c r="V179" s="70"/>
      <c r="X179" s="70"/>
      <c r="Y179" s="70"/>
      <c r="Z179" s="70"/>
      <c r="AA179" s="70"/>
      <c r="AB179" s="70"/>
      <c r="AC179" s="36" t="s">
        <v>67</v>
      </c>
      <c r="AD179" s="1">
        <v>1</v>
      </c>
      <c r="AE179" s="1">
        <v>2</v>
      </c>
      <c r="AF179" s="1">
        <v>3</v>
      </c>
      <c r="AG179" s="1">
        <v>4</v>
      </c>
      <c r="AH179" s="1">
        <v>5</v>
      </c>
      <c r="AI179" s="1">
        <v>6</v>
      </c>
      <c r="AJ179" s="1">
        <v>7</v>
      </c>
      <c r="AK179" s="1">
        <v>8</v>
      </c>
      <c r="AL179" s="1">
        <v>9</v>
      </c>
      <c r="AM179" s="1">
        <v>10</v>
      </c>
      <c r="AN179" s="1">
        <v>11</v>
      </c>
      <c r="AO179" s="1">
        <v>12</v>
      </c>
      <c r="AQ179" s="36" t="s">
        <v>67</v>
      </c>
      <c r="AR179" s="1">
        <v>1</v>
      </c>
      <c r="AS179" s="1">
        <v>2</v>
      </c>
      <c r="AT179" s="1">
        <v>3</v>
      </c>
      <c r="AU179" s="1">
        <v>4</v>
      </c>
      <c r="AV179" s="1">
        <v>5</v>
      </c>
      <c r="AW179" s="1">
        <v>6</v>
      </c>
      <c r="AX179" s="1">
        <v>7</v>
      </c>
      <c r="AY179" s="1">
        <v>8</v>
      </c>
      <c r="AZ179" s="1">
        <v>9</v>
      </c>
      <c r="BA179" s="1">
        <v>10</v>
      </c>
      <c r="BB179" s="1">
        <v>11</v>
      </c>
      <c r="BC179" s="1">
        <v>12</v>
      </c>
    </row>
    <row r="180" spans="1:55" ht="24" customHeight="1" x14ac:dyDescent="0.25">
      <c r="V180" s="70"/>
      <c r="X180" s="70"/>
      <c r="Y180" s="70"/>
      <c r="Z180" s="70"/>
      <c r="AA180" s="70"/>
      <c r="AB180" s="70"/>
      <c r="AC180" s="42" t="s">
        <v>70</v>
      </c>
      <c r="AD180" s="1"/>
      <c r="AQ180" s="42" t="s">
        <v>70</v>
      </c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</row>
    <row r="181" spans="1:55" ht="24" customHeight="1" x14ac:dyDescent="0.2">
      <c r="V181" s="70"/>
      <c r="X181" s="70"/>
      <c r="Y181" s="70"/>
      <c r="Z181" s="70"/>
      <c r="AA181" s="70"/>
      <c r="AB181" s="70"/>
      <c r="AC181" s="1">
        <v>1</v>
      </c>
      <c r="AD181" s="38" cm="1">
        <f t="array" aca="1" ref="AD181:AO184" ca="1">_xlfn.RANDARRAY(4,12,0,4,TRUE)</f>
        <v>3</v>
      </c>
      <c r="AE181" s="38">
        <f ca="1"/>
        <v>4</v>
      </c>
      <c r="AF181" s="38">
        <f ca="1"/>
        <v>3</v>
      </c>
      <c r="AG181" s="38">
        <f ca="1"/>
        <v>0</v>
      </c>
      <c r="AH181" s="38">
        <f ca="1"/>
        <v>4</v>
      </c>
      <c r="AI181" s="38">
        <f ca="1"/>
        <v>3</v>
      </c>
      <c r="AJ181" s="38">
        <f ca="1"/>
        <v>1</v>
      </c>
      <c r="AK181" s="38">
        <f ca="1"/>
        <v>0</v>
      </c>
      <c r="AL181" s="38">
        <f ca="1"/>
        <v>4</v>
      </c>
      <c r="AM181" s="38">
        <f ca="1"/>
        <v>0</v>
      </c>
      <c r="AN181" s="38">
        <f ca="1"/>
        <v>2</v>
      </c>
      <c r="AO181" s="38">
        <f ca="1"/>
        <v>0</v>
      </c>
      <c r="AP181" s="70" t="s">
        <v>3</v>
      </c>
      <c r="AQ181" s="1">
        <v>1</v>
      </c>
      <c r="AR181" s="38" cm="1">
        <f t="array" aca="1" ref="AR181:BC184" ca="1">MMULT(_xlfn.ANCHORARRAY(AD181),AR165:BC176)</f>
        <v>2.1785446652968301</v>
      </c>
      <c r="AS181" s="38">
        <f ca="1"/>
        <v>1.8493216004974995</v>
      </c>
      <c r="AT181" s="38">
        <f ca="1"/>
        <v>1.4807162937688512</v>
      </c>
      <c r="AU181" s="38">
        <f ca="1"/>
        <v>2.1779616606189824</v>
      </c>
      <c r="AV181" s="38">
        <f ca="1"/>
        <v>0.59292355082349402</v>
      </c>
      <c r="AW181" s="38">
        <f ca="1"/>
        <v>0.50055020610842116</v>
      </c>
      <c r="AX181" s="38">
        <f ca="1"/>
        <v>0.52007855277285453</v>
      </c>
      <c r="AY181" s="38">
        <f ca="1"/>
        <v>0.50017197843591454</v>
      </c>
      <c r="AZ181" s="38">
        <f ca="1"/>
        <v>1.5</v>
      </c>
      <c r="BA181" s="38">
        <f ca="1"/>
        <v>1.5</v>
      </c>
      <c r="BB181" s="38">
        <f ca="1"/>
        <v>1.5</v>
      </c>
      <c r="BC181" s="38">
        <f ca="1"/>
        <v>1.5</v>
      </c>
    </row>
    <row r="182" spans="1:55" ht="24" customHeight="1" x14ac:dyDescent="0.2">
      <c r="V182" s="70"/>
      <c r="X182" s="70"/>
      <c r="Y182" s="70"/>
      <c r="Z182" s="70"/>
      <c r="AA182" s="70"/>
      <c r="AB182" s="70"/>
      <c r="AC182" s="1">
        <v>2</v>
      </c>
      <c r="AD182" s="39">
        <f ca="1"/>
        <v>3</v>
      </c>
      <c r="AE182" s="39">
        <f ca="1"/>
        <v>0</v>
      </c>
      <c r="AF182" s="39">
        <f ca="1"/>
        <v>3</v>
      </c>
      <c r="AG182" s="39">
        <f ca="1"/>
        <v>2</v>
      </c>
      <c r="AH182" s="39">
        <f ca="1"/>
        <v>1</v>
      </c>
      <c r="AI182" s="39">
        <f ca="1"/>
        <v>2</v>
      </c>
      <c r="AJ182" s="39">
        <f ca="1"/>
        <v>2</v>
      </c>
      <c r="AK182" s="39">
        <f ca="1"/>
        <v>1</v>
      </c>
      <c r="AL182" s="39">
        <f ca="1"/>
        <v>0</v>
      </c>
      <c r="AM182" s="39">
        <f ca="1"/>
        <v>0</v>
      </c>
      <c r="AN182" s="39">
        <f ca="1"/>
        <v>4</v>
      </c>
      <c r="AO182" s="39">
        <f ca="1"/>
        <v>1</v>
      </c>
      <c r="AP182" s="70" t="s">
        <v>3</v>
      </c>
      <c r="AQ182" s="1">
        <v>2</v>
      </c>
      <c r="AR182" s="39">
        <f ca="1"/>
        <v>2.7248086357926304</v>
      </c>
      <c r="AS182" s="39">
        <f ca="1"/>
        <v>2.6160115859785815</v>
      </c>
      <c r="AT182" s="39">
        <f ca="1"/>
        <v>2.4933637621254596</v>
      </c>
      <c r="AU182" s="39">
        <f ca="1"/>
        <v>2.7256807824495612</v>
      </c>
      <c r="AV182" s="39">
        <f ca="1"/>
        <v>1.4895335283920441</v>
      </c>
      <c r="AW182" s="39">
        <f ca="1"/>
        <v>1.5000651393356981</v>
      </c>
      <c r="AX182" s="39">
        <f ca="1"/>
        <v>1.5</v>
      </c>
      <c r="AY182" s="39">
        <f ca="1"/>
        <v>1.5000283180368279</v>
      </c>
      <c r="AZ182" s="39">
        <f ca="1"/>
        <v>1.25</v>
      </c>
      <c r="BA182" s="39">
        <f ca="1"/>
        <v>1.25</v>
      </c>
      <c r="BB182" s="39">
        <f ca="1"/>
        <v>1.25</v>
      </c>
      <c r="BC182" s="39">
        <f ca="1"/>
        <v>1.25</v>
      </c>
    </row>
    <row r="183" spans="1:55" ht="24" customHeight="1" x14ac:dyDescent="0.2">
      <c r="V183" s="70"/>
      <c r="X183" s="70"/>
      <c r="Y183" s="70"/>
      <c r="Z183" s="70"/>
      <c r="AA183" s="70"/>
      <c r="AB183" s="70"/>
      <c r="AC183" s="1">
        <v>3</v>
      </c>
      <c r="AD183" s="39">
        <f ca="1"/>
        <v>0</v>
      </c>
      <c r="AE183" s="39">
        <f ca="1"/>
        <v>0</v>
      </c>
      <c r="AF183" s="39">
        <f ca="1"/>
        <v>1</v>
      </c>
      <c r="AG183" s="39">
        <f ca="1"/>
        <v>1</v>
      </c>
      <c r="AH183" s="39">
        <f ca="1"/>
        <v>1</v>
      </c>
      <c r="AI183" s="39">
        <f ca="1"/>
        <v>3</v>
      </c>
      <c r="AJ183" s="39">
        <f ca="1"/>
        <v>3</v>
      </c>
      <c r="AK183" s="39">
        <f ca="1"/>
        <v>3</v>
      </c>
      <c r="AL183" s="39">
        <f ca="1"/>
        <v>3</v>
      </c>
      <c r="AM183" s="39">
        <f ca="1"/>
        <v>1</v>
      </c>
      <c r="AN183" s="39">
        <f ca="1"/>
        <v>0</v>
      </c>
      <c r="AO183" s="39">
        <f ca="1"/>
        <v>1</v>
      </c>
      <c r="AP183" s="70" t="s">
        <v>3</v>
      </c>
      <c r="AQ183" s="1">
        <v>3</v>
      </c>
      <c r="AR183" s="39">
        <f ca="1"/>
        <v>0.54791147366337578</v>
      </c>
      <c r="AS183" s="39">
        <f ca="1"/>
        <v>0.76720472250578398</v>
      </c>
      <c r="AT183" s="39">
        <f ca="1"/>
        <v>0.69276081351220542</v>
      </c>
      <c r="AU183" s="39">
        <f ca="1"/>
        <v>0.54808684713869893</v>
      </c>
      <c r="AV183" s="39">
        <f ca="1"/>
        <v>2.9515813637122426</v>
      </c>
      <c r="AW183" s="39">
        <f ca="1"/>
        <v>2.9999251635233568</v>
      </c>
      <c r="AX183" s="39">
        <f ca="1"/>
        <v>2.993307149075715</v>
      </c>
      <c r="AY183" s="39">
        <f ca="1"/>
        <v>2.9999898705827421</v>
      </c>
      <c r="AZ183" s="39">
        <f ca="1"/>
        <v>1.25</v>
      </c>
      <c r="BA183" s="39">
        <f ca="1"/>
        <v>1.25</v>
      </c>
      <c r="BB183" s="39">
        <f ca="1"/>
        <v>1.25</v>
      </c>
      <c r="BC183" s="39">
        <f ca="1"/>
        <v>1.25</v>
      </c>
    </row>
    <row r="184" spans="1:55" ht="24" customHeight="1" x14ac:dyDescent="0.2">
      <c r="V184" s="70"/>
      <c r="X184" s="70"/>
      <c r="Y184" s="70"/>
      <c r="Z184" s="70"/>
      <c r="AA184" s="70"/>
      <c r="AB184" s="70"/>
      <c r="AC184" s="1">
        <v>4</v>
      </c>
      <c r="AD184" s="40">
        <f ca="1"/>
        <v>1</v>
      </c>
      <c r="AE184" s="40">
        <f ca="1"/>
        <v>4</v>
      </c>
      <c r="AF184" s="40">
        <f ca="1"/>
        <v>3</v>
      </c>
      <c r="AG184" s="40">
        <f ca="1"/>
        <v>2</v>
      </c>
      <c r="AH184" s="40">
        <f ca="1"/>
        <v>4</v>
      </c>
      <c r="AI184" s="40">
        <f ca="1"/>
        <v>4</v>
      </c>
      <c r="AJ184" s="40">
        <f ca="1"/>
        <v>1</v>
      </c>
      <c r="AK184" s="40">
        <f ca="1"/>
        <v>0</v>
      </c>
      <c r="AL184" s="40">
        <f ca="1"/>
        <v>3</v>
      </c>
      <c r="AM184" s="40">
        <f ca="1"/>
        <v>2</v>
      </c>
      <c r="AN184" s="40">
        <f ca="1"/>
        <v>3</v>
      </c>
      <c r="AO184" s="40">
        <f ca="1"/>
        <v>2</v>
      </c>
      <c r="AP184" s="70" t="s">
        <v>3</v>
      </c>
      <c r="AQ184" s="1">
        <v>4</v>
      </c>
      <c r="AR184" s="40">
        <f ca="1"/>
        <v>1.8231028378707452</v>
      </c>
      <c r="AS184" s="40">
        <f ca="1"/>
        <v>2.1511931365272026</v>
      </c>
      <c r="AT184" s="40">
        <f ca="1"/>
        <v>1.8792603935853545</v>
      </c>
      <c r="AU184" s="40">
        <f ca="1"/>
        <v>1.8224060646891385</v>
      </c>
      <c r="AV184" s="40">
        <f ca="1"/>
        <v>0.59619992575146108</v>
      </c>
      <c r="AW184" s="40">
        <f ca="1"/>
        <v>0.50071790301813912</v>
      </c>
      <c r="AX184" s="40">
        <f ca="1"/>
        <v>0.52342497823499701</v>
      </c>
      <c r="AY184" s="40">
        <f ca="1"/>
        <v>0.50023367921819983</v>
      </c>
      <c r="AZ184" s="40">
        <f ca="1"/>
        <v>2.5</v>
      </c>
      <c r="BA184" s="40">
        <f ca="1"/>
        <v>2.5</v>
      </c>
      <c r="BB184" s="40">
        <f ca="1"/>
        <v>2.5</v>
      </c>
      <c r="BC184" s="40">
        <f ca="1"/>
        <v>2.5</v>
      </c>
    </row>
    <row r="186" spans="1:55" ht="24" customHeight="1" x14ac:dyDescent="0.2">
      <c r="D186" s="1"/>
      <c r="E186" s="1"/>
      <c r="F186" s="1"/>
      <c r="H186" s="1"/>
      <c r="I186" s="1"/>
      <c r="J186" s="1"/>
    </row>
    <row r="188" spans="1:55" s="3" customFormat="1" ht="37" x14ac:dyDescent="0.45">
      <c r="A188" s="3" t="s">
        <v>18</v>
      </c>
    </row>
    <row r="189" spans="1:55" ht="24" customHeight="1" x14ac:dyDescent="0.2">
      <c r="A189" s="13" t="str">
        <f>HYPERLINK("#A1","[top]")</f>
        <v>[top]</v>
      </c>
    </row>
    <row r="191" spans="1:55" ht="24" customHeight="1" x14ac:dyDescent="0.2">
      <c r="N191" s="68" t="s">
        <v>69</v>
      </c>
      <c r="O191" s="68"/>
      <c r="P191" s="68"/>
      <c r="Q191" s="68"/>
      <c r="R191" s="68"/>
      <c r="S191" s="68"/>
      <c r="T191" s="68"/>
    </row>
    <row r="192" spans="1:55" ht="24" customHeight="1" x14ac:dyDescent="0.25">
      <c r="N192" s="69" t="s">
        <v>67</v>
      </c>
      <c r="O192" s="70">
        <v>1</v>
      </c>
      <c r="P192" s="70">
        <v>2</v>
      </c>
      <c r="Q192" s="70">
        <v>3</v>
      </c>
      <c r="R192" s="70">
        <v>4</v>
      </c>
      <c r="S192" s="70">
        <v>5</v>
      </c>
      <c r="T192" s="70">
        <v>6</v>
      </c>
      <c r="U192" s="70">
        <v>7</v>
      </c>
      <c r="V192" s="70">
        <v>8</v>
      </c>
      <c r="W192" s="70">
        <v>9</v>
      </c>
      <c r="X192" s="70">
        <v>10</v>
      </c>
      <c r="Y192" s="70">
        <v>11</v>
      </c>
      <c r="Z192" s="70">
        <v>12</v>
      </c>
    </row>
    <row r="193" spans="1:64" ht="24" customHeight="1" x14ac:dyDescent="0.25">
      <c r="N193" s="71" t="s">
        <v>80</v>
      </c>
      <c r="O193" s="70"/>
      <c r="P193" s="68"/>
      <c r="Q193" s="68"/>
      <c r="R193" s="68"/>
      <c r="S193" s="68"/>
      <c r="T193" s="68"/>
    </row>
    <row r="194" spans="1:64" ht="24" customHeight="1" x14ac:dyDescent="0.2">
      <c r="N194" s="70">
        <v>1</v>
      </c>
      <c r="O194" s="72">
        <v>4</v>
      </c>
      <c r="P194" s="73">
        <v>4</v>
      </c>
      <c r="Q194" s="73">
        <v>5</v>
      </c>
      <c r="R194" s="73">
        <v>5</v>
      </c>
      <c r="S194" s="73">
        <v>4</v>
      </c>
      <c r="T194" s="73">
        <v>4</v>
      </c>
      <c r="U194" s="73">
        <v>0</v>
      </c>
      <c r="V194" s="73">
        <v>2</v>
      </c>
      <c r="W194" s="73">
        <v>2</v>
      </c>
      <c r="X194" s="73">
        <v>0</v>
      </c>
      <c r="Y194" s="73">
        <v>2</v>
      </c>
      <c r="Z194" s="73">
        <v>0</v>
      </c>
    </row>
    <row r="195" spans="1:64" ht="24" customHeight="1" x14ac:dyDescent="0.2">
      <c r="N195" s="70">
        <v>2</v>
      </c>
      <c r="O195" s="74">
        <v>0</v>
      </c>
      <c r="P195" s="75">
        <v>0</v>
      </c>
      <c r="Q195" s="75">
        <v>-1</v>
      </c>
      <c r="R195" s="75">
        <v>0</v>
      </c>
      <c r="S195" s="75">
        <v>0</v>
      </c>
      <c r="T195" s="75">
        <v>1</v>
      </c>
      <c r="U195" s="75">
        <v>0</v>
      </c>
      <c r="V195" s="75">
        <v>1</v>
      </c>
      <c r="W195" s="75">
        <v>1</v>
      </c>
      <c r="X195" s="75">
        <v>1</v>
      </c>
      <c r="Y195" s="75">
        <v>1</v>
      </c>
      <c r="Z195" s="75">
        <v>1</v>
      </c>
    </row>
    <row r="196" spans="1:64" ht="24" customHeight="1" x14ac:dyDescent="0.2">
      <c r="N196" s="70">
        <v>3</v>
      </c>
      <c r="O196" s="74">
        <v>1</v>
      </c>
      <c r="P196" s="75">
        <v>2</v>
      </c>
      <c r="Q196" s="75">
        <v>0</v>
      </c>
      <c r="R196" s="75">
        <v>2</v>
      </c>
      <c r="S196" s="75">
        <v>0</v>
      </c>
      <c r="T196" s="75">
        <v>3</v>
      </c>
      <c r="U196" s="75">
        <v>0</v>
      </c>
      <c r="V196" s="75">
        <v>3</v>
      </c>
      <c r="W196" s="75">
        <v>4</v>
      </c>
      <c r="X196" s="75">
        <v>0</v>
      </c>
      <c r="Y196" s="75">
        <v>4</v>
      </c>
      <c r="Z196" s="75">
        <v>0</v>
      </c>
    </row>
    <row r="197" spans="1:64" ht="24" customHeight="1" x14ac:dyDescent="0.2">
      <c r="N197" s="70">
        <v>4</v>
      </c>
      <c r="O197" s="76">
        <v>3</v>
      </c>
      <c r="P197" s="77">
        <v>5</v>
      </c>
      <c r="Q197" s="77">
        <v>4</v>
      </c>
      <c r="R197" s="77">
        <v>4</v>
      </c>
      <c r="S197" s="77">
        <v>5</v>
      </c>
      <c r="T197" s="77">
        <v>4</v>
      </c>
      <c r="U197" s="77">
        <v>5</v>
      </c>
      <c r="V197" s="77">
        <v>5</v>
      </c>
      <c r="W197" s="77">
        <v>5</v>
      </c>
      <c r="X197" s="77">
        <v>5</v>
      </c>
      <c r="Y197" s="77">
        <v>5</v>
      </c>
      <c r="Z197" s="77">
        <v>5</v>
      </c>
    </row>
    <row r="198" spans="1:64" ht="24" customHeight="1" x14ac:dyDescent="0.2">
      <c r="N198" s="68"/>
      <c r="O198" s="70" t="s">
        <v>0</v>
      </c>
      <c r="P198" s="70" t="s">
        <v>0</v>
      </c>
      <c r="Q198" s="70" t="s">
        <v>0</v>
      </c>
      <c r="R198" s="70" t="s">
        <v>0</v>
      </c>
      <c r="S198" s="70" t="s">
        <v>0</v>
      </c>
      <c r="T198" s="70" t="s">
        <v>0</v>
      </c>
      <c r="U198" s="70" t="s">
        <v>0</v>
      </c>
      <c r="V198" s="70" t="s">
        <v>0</v>
      </c>
      <c r="W198" s="70" t="s">
        <v>0</v>
      </c>
      <c r="X198" s="70" t="s">
        <v>0</v>
      </c>
      <c r="Y198" s="70" t="s">
        <v>0</v>
      </c>
      <c r="Z198" s="70" t="s">
        <v>0</v>
      </c>
    </row>
    <row r="200" spans="1:64" ht="24" customHeight="1" x14ac:dyDescent="0.2">
      <c r="D200" s="1"/>
      <c r="E200" s="1"/>
      <c r="F200" s="1"/>
      <c r="H200" s="1"/>
      <c r="I200" s="1"/>
      <c r="J200" s="1"/>
    </row>
    <row r="202" spans="1:64" s="3" customFormat="1" ht="37" x14ac:dyDescent="0.45">
      <c r="A202" s="3" t="s">
        <v>84</v>
      </c>
    </row>
    <row r="203" spans="1:64" ht="24" customHeight="1" x14ac:dyDescent="0.2">
      <c r="A203" s="13" t="str">
        <f>HYPERLINK("#A1","[top]")</f>
        <v>[top]</v>
      </c>
    </row>
    <row r="204" spans="1:64" ht="24" customHeight="1" x14ac:dyDescent="0.2">
      <c r="A204" s="13"/>
    </row>
    <row r="205" spans="1:64" ht="24" customHeight="1" x14ac:dyDescent="0.2">
      <c r="A205" s="13"/>
    </row>
    <row r="206" spans="1:64" ht="24" customHeight="1" x14ac:dyDescent="0.2">
      <c r="A206" s="13"/>
      <c r="Y206" t="s">
        <v>86</v>
      </c>
      <c r="BG206" t="s">
        <v>86</v>
      </c>
    </row>
    <row r="207" spans="1:64" ht="24" customHeight="1" x14ac:dyDescent="0.2">
      <c r="A207" s="13"/>
      <c r="Y207" s="1" cm="1">
        <f t="array" ref="Y207:AR207">_xlfn.SEQUENCE(1,20)</f>
        <v>1</v>
      </c>
      <c r="Z207" s="1">
        <v>2</v>
      </c>
      <c r="AA207" s="1">
        <v>3</v>
      </c>
      <c r="AB207" s="1">
        <v>4</v>
      </c>
      <c r="AC207" s="1">
        <v>5</v>
      </c>
      <c r="AD207" s="1">
        <v>6</v>
      </c>
      <c r="AE207" s="1">
        <v>7</v>
      </c>
      <c r="AF207" s="1">
        <v>8</v>
      </c>
      <c r="AG207" s="1">
        <v>9</v>
      </c>
      <c r="AH207" s="1">
        <v>10</v>
      </c>
      <c r="AI207" s="1">
        <v>11</v>
      </c>
      <c r="AJ207" s="1">
        <v>12</v>
      </c>
      <c r="AK207" s="1">
        <v>13</v>
      </c>
      <c r="AL207" s="1">
        <v>14</v>
      </c>
      <c r="AM207" s="1">
        <v>15</v>
      </c>
      <c r="AN207" s="1">
        <v>16</v>
      </c>
      <c r="AO207" s="1">
        <v>17</v>
      </c>
      <c r="AP207" s="1">
        <v>18</v>
      </c>
      <c r="AQ207" s="1">
        <v>19</v>
      </c>
      <c r="AR207" s="1">
        <v>20</v>
      </c>
      <c r="BG207" s="1">
        <v>4</v>
      </c>
      <c r="BH207" s="1">
        <v>2</v>
      </c>
      <c r="BI207" s="1">
        <v>4</v>
      </c>
      <c r="BJ207" s="1">
        <v>1</v>
      </c>
      <c r="BK207" s="1">
        <v>5</v>
      </c>
      <c r="BL207" s="1">
        <v>6</v>
      </c>
    </row>
    <row r="208" spans="1:64" ht="24" customHeight="1" x14ac:dyDescent="0.2">
      <c r="A208" s="13"/>
      <c r="X208" t="s">
        <v>89</v>
      </c>
      <c r="Y208" s="83" cm="1">
        <f t="array" aca="1" ref="Y208:AR215" ca="1">_xlfn.RANDARRAY(8,20)</f>
        <v>0.88168601218475962</v>
      </c>
      <c r="Z208" s="83">
        <f ca="1"/>
        <v>1.5434695046595559E-2</v>
      </c>
      <c r="AA208" s="83">
        <f ca="1"/>
        <v>0.66778986374252791</v>
      </c>
      <c r="AB208" s="83">
        <f ca="1"/>
        <v>0.97717870137085883</v>
      </c>
      <c r="AC208" s="83">
        <f ca="1"/>
        <v>0.26341002184321471</v>
      </c>
      <c r="AD208" s="83">
        <f ca="1"/>
        <v>0.9344111342833421</v>
      </c>
      <c r="AE208" s="83">
        <f ca="1"/>
        <v>0.94669501998153094</v>
      </c>
      <c r="AF208" s="83">
        <f ca="1"/>
        <v>0.35136179895794095</v>
      </c>
      <c r="AG208" s="83">
        <f ca="1"/>
        <v>0.63861971858446842</v>
      </c>
      <c r="AH208" s="83">
        <f ca="1"/>
        <v>0.97923430545815804</v>
      </c>
      <c r="AI208" s="83">
        <f ca="1"/>
        <v>0.87522617753783183</v>
      </c>
      <c r="AJ208" s="83">
        <f ca="1"/>
        <v>0.6260422933671248</v>
      </c>
      <c r="AK208" s="83">
        <f ca="1"/>
        <v>0.76165690226086524</v>
      </c>
      <c r="AL208" s="83">
        <f ca="1"/>
        <v>0.24931407567808561</v>
      </c>
      <c r="AM208" s="83">
        <f ca="1"/>
        <v>0.65713379318375553</v>
      </c>
      <c r="AN208" s="83">
        <f ca="1"/>
        <v>0.43574498093129521</v>
      </c>
      <c r="AO208" s="83">
        <f ca="1"/>
        <v>0.37007805902830571</v>
      </c>
      <c r="AP208" s="83">
        <f ca="1"/>
        <v>0.60432361986807925</v>
      </c>
      <c r="AQ208" s="83">
        <f ca="1"/>
        <v>0.61264174096245805</v>
      </c>
      <c r="AR208" s="83">
        <f ca="1"/>
        <v>0.40705544295916463</v>
      </c>
      <c r="BG208" s="38" cm="1">
        <f t="array" aca="1" ref="BG208:BL215" ca="1">_xlfn.CHOOSECOLS(Y208:AR215,BG207:BL207)</f>
        <v>0.97717870137085883</v>
      </c>
      <c r="BH208" s="38">
        <f ca="1"/>
        <v>1.5434695046595559E-2</v>
      </c>
      <c r="BI208" s="38">
        <f ca="1"/>
        <v>0.97717870137085883</v>
      </c>
      <c r="BJ208" s="38">
        <f ca="1"/>
        <v>0.88168601218475962</v>
      </c>
      <c r="BK208" s="38">
        <f ca="1"/>
        <v>0.26341002184321471</v>
      </c>
      <c r="BL208" s="38">
        <f ca="1"/>
        <v>0.9344111342833421</v>
      </c>
    </row>
    <row r="209" spans="1:64" ht="24" customHeight="1" x14ac:dyDescent="0.2">
      <c r="A209" s="13"/>
      <c r="Y209" s="83">
        <f ca="1"/>
        <v>0.6971753017586193</v>
      </c>
      <c r="Z209" s="83">
        <f ca="1"/>
        <v>0.7762417637629575</v>
      </c>
      <c r="AA209" s="83">
        <f ca="1"/>
        <v>0.49914719507091254</v>
      </c>
      <c r="AB209" s="83">
        <f ca="1"/>
        <v>0.87015467652146894</v>
      </c>
      <c r="AC209" s="83">
        <f ca="1"/>
        <v>0.23753708024884435</v>
      </c>
      <c r="AD209" s="83">
        <f ca="1"/>
        <v>0.72424283720830451</v>
      </c>
      <c r="AE209" s="83">
        <f ca="1"/>
        <v>3.839707646138768E-2</v>
      </c>
      <c r="AF209" s="83">
        <f ca="1"/>
        <v>7.1643725392065427E-3</v>
      </c>
      <c r="AG209" s="83">
        <f ca="1"/>
        <v>0.9829950871254749</v>
      </c>
      <c r="AH209" s="83">
        <f ca="1"/>
        <v>0.51270491177711186</v>
      </c>
      <c r="AI209" s="83">
        <f ca="1"/>
        <v>0.3245206719006668</v>
      </c>
      <c r="AJ209" s="83">
        <f ca="1"/>
        <v>0.14655083050941253</v>
      </c>
      <c r="AK209" s="83">
        <f ca="1"/>
        <v>0.28330368864277067</v>
      </c>
      <c r="AL209" s="83">
        <f ca="1"/>
        <v>0.46310821021271975</v>
      </c>
      <c r="AM209" s="83">
        <f ca="1"/>
        <v>8.1368709434562092E-2</v>
      </c>
      <c r="AN209" s="83">
        <f ca="1"/>
        <v>0.2094905809241363</v>
      </c>
      <c r="AO209" s="83">
        <f ca="1"/>
        <v>6.7018837092801986E-2</v>
      </c>
      <c r="AP209" s="83">
        <f ca="1"/>
        <v>0.49242100818634094</v>
      </c>
      <c r="AQ209" s="83">
        <f ca="1"/>
        <v>0.338825707051297</v>
      </c>
      <c r="AR209" s="83">
        <f ca="1"/>
        <v>0.47440120233861371</v>
      </c>
      <c r="BG209" s="39">
        <f ca="1"/>
        <v>0.87015467652146894</v>
      </c>
      <c r="BH209" s="39">
        <f ca="1"/>
        <v>0.7762417637629575</v>
      </c>
      <c r="BI209" s="39">
        <f ca="1"/>
        <v>0.87015467652146894</v>
      </c>
      <c r="BJ209" s="39">
        <f ca="1"/>
        <v>0.6971753017586193</v>
      </c>
      <c r="BK209" s="39">
        <f ca="1"/>
        <v>0.23753708024884435</v>
      </c>
      <c r="BL209" s="39">
        <f ca="1"/>
        <v>0.72424283720830451</v>
      </c>
    </row>
    <row r="210" spans="1:64" ht="24" customHeight="1" x14ac:dyDescent="0.2">
      <c r="A210" s="13"/>
      <c r="Y210" s="83">
        <f ca="1"/>
        <v>0.5717344295223461</v>
      </c>
      <c r="Z210" s="83">
        <f ca="1"/>
        <v>0.82702388699674545</v>
      </c>
      <c r="AA210" s="83">
        <f ca="1"/>
        <v>0.17743041741838517</v>
      </c>
      <c r="AB210" s="83">
        <f ca="1"/>
        <v>0.5521308881560878</v>
      </c>
      <c r="AC210" s="83">
        <f ca="1"/>
        <v>0.92544224999368918</v>
      </c>
      <c r="AD210" s="83">
        <f ca="1"/>
        <v>0.65034543656489041</v>
      </c>
      <c r="AE210" s="83">
        <f ca="1"/>
        <v>0.32717559279914221</v>
      </c>
      <c r="AF210" s="83">
        <f ca="1"/>
        <v>2.4591852921868718E-2</v>
      </c>
      <c r="AG210" s="83">
        <f ca="1"/>
        <v>0.75625725470115013</v>
      </c>
      <c r="AH210" s="83">
        <f ca="1"/>
        <v>0.17467392295015549</v>
      </c>
      <c r="AI210" s="83">
        <f ca="1"/>
        <v>0.24845949878159534</v>
      </c>
      <c r="AJ210" s="83">
        <f ca="1"/>
        <v>0.97348841775294481</v>
      </c>
      <c r="AK210" s="83">
        <f ca="1"/>
        <v>0.7859863172841639</v>
      </c>
      <c r="AL210" s="83">
        <f ca="1"/>
        <v>0.65301045247030709</v>
      </c>
      <c r="AM210" s="83">
        <f ca="1"/>
        <v>6.06919154285539E-2</v>
      </c>
      <c r="AN210" s="83">
        <f ca="1"/>
        <v>0.52424470231767328</v>
      </c>
      <c r="AO210" s="83">
        <f ca="1"/>
        <v>0.68560557196020322</v>
      </c>
      <c r="AP210" s="83">
        <f ca="1"/>
        <v>0.211042843393213</v>
      </c>
      <c r="AQ210" s="83">
        <f ca="1"/>
        <v>0.3424229779225747</v>
      </c>
      <c r="AR210" s="83">
        <f ca="1"/>
        <v>2.728705579588131E-2</v>
      </c>
      <c r="BG210" s="39">
        <f ca="1"/>
        <v>0.5521308881560878</v>
      </c>
      <c r="BH210" s="39">
        <f ca="1"/>
        <v>0.82702388699674545</v>
      </c>
      <c r="BI210" s="39">
        <f ca="1"/>
        <v>0.5521308881560878</v>
      </c>
      <c r="BJ210" s="39">
        <f ca="1"/>
        <v>0.5717344295223461</v>
      </c>
      <c r="BK210" s="39">
        <f ca="1"/>
        <v>0.92544224999368918</v>
      </c>
      <c r="BL210" s="39">
        <f ca="1"/>
        <v>0.65034543656489041</v>
      </c>
    </row>
    <row r="211" spans="1:64" ht="24" customHeight="1" x14ac:dyDescent="0.2">
      <c r="A211" s="13"/>
      <c r="Y211" s="83">
        <f ca="1"/>
        <v>0.62258944853416942</v>
      </c>
      <c r="Z211" s="83">
        <f ca="1"/>
        <v>0.8883993556626637</v>
      </c>
      <c r="AA211" s="83">
        <f ca="1"/>
        <v>0.77045957443889423</v>
      </c>
      <c r="AB211" s="83">
        <f ca="1"/>
        <v>0.38822718184039773</v>
      </c>
      <c r="AC211" s="83">
        <f ca="1"/>
        <v>0.50488634573376912</v>
      </c>
      <c r="AD211" s="83">
        <f ca="1"/>
        <v>7.3212713361315629E-2</v>
      </c>
      <c r="AE211" s="83">
        <f ca="1"/>
        <v>0.7933188520761485</v>
      </c>
      <c r="AF211" s="83">
        <f ca="1"/>
        <v>0.38502889971763254</v>
      </c>
      <c r="AG211" s="83">
        <f ca="1"/>
        <v>0.60775697477810819</v>
      </c>
      <c r="AH211" s="83">
        <f ca="1"/>
        <v>0.16936323326769553</v>
      </c>
      <c r="AI211" s="83">
        <f ca="1"/>
        <v>0.3465349661491619</v>
      </c>
      <c r="AJ211" s="83">
        <f ca="1"/>
        <v>8.0144212318655761E-3</v>
      </c>
      <c r="AK211" s="83">
        <f ca="1"/>
        <v>0.49250501235469124</v>
      </c>
      <c r="AL211" s="83">
        <f ca="1"/>
        <v>0.265693333850888</v>
      </c>
      <c r="AM211" s="83">
        <f ca="1"/>
        <v>0.4095466057306183</v>
      </c>
      <c r="AN211" s="83">
        <f ca="1"/>
        <v>0.24038152794848711</v>
      </c>
      <c r="AO211" s="83">
        <f ca="1"/>
        <v>0.95984684499964312</v>
      </c>
      <c r="AP211" s="83">
        <f ca="1"/>
        <v>0.34442388426824166</v>
      </c>
      <c r="AQ211" s="83">
        <f ca="1"/>
        <v>1.4725286626299683E-2</v>
      </c>
      <c r="AR211" s="83">
        <f ca="1"/>
        <v>0.28533647729973444</v>
      </c>
      <c r="BG211" s="39">
        <f ca="1"/>
        <v>0.38822718184039773</v>
      </c>
      <c r="BH211" s="39">
        <f ca="1"/>
        <v>0.8883993556626637</v>
      </c>
      <c r="BI211" s="39">
        <f ca="1"/>
        <v>0.38822718184039773</v>
      </c>
      <c r="BJ211" s="39">
        <f ca="1"/>
        <v>0.62258944853416942</v>
      </c>
      <c r="BK211" s="39">
        <f ca="1"/>
        <v>0.50488634573376912</v>
      </c>
      <c r="BL211" s="39">
        <f ca="1"/>
        <v>7.3212713361315629E-2</v>
      </c>
    </row>
    <row r="212" spans="1:64" ht="24" customHeight="1" x14ac:dyDescent="0.2">
      <c r="A212" s="13"/>
      <c r="Y212" s="83">
        <f ca="1"/>
        <v>0.72026183863266491</v>
      </c>
      <c r="Z212" s="83">
        <f ca="1"/>
        <v>0.25662565085350697</v>
      </c>
      <c r="AA212" s="83">
        <f ca="1"/>
        <v>0.11632076577541617</v>
      </c>
      <c r="AB212" s="83">
        <f ca="1"/>
        <v>0.90373192949659997</v>
      </c>
      <c r="AC212" s="83">
        <f ca="1"/>
        <v>0.87668804316647719</v>
      </c>
      <c r="AD212" s="83">
        <f ca="1"/>
        <v>7.0126699559344585E-2</v>
      </c>
      <c r="AE212" s="83">
        <f ca="1"/>
        <v>0.68214708976559946</v>
      </c>
      <c r="AF212" s="83">
        <f ca="1"/>
        <v>5.1481717297247265E-2</v>
      </c>
      <c r="AG212" s="83">
        <f ca="1"/>
        <v>0.30616039289094155</v>
      </c>
      <c r="AH212" s="83">
        <f ca="1"/>
        <v>0.60430865418523849</v>
      </c>
      <c r="AI212" s="83">
        <f ca="1"/>
        <v>0.87046647302240565</v>
      </c>
      <c r="AJ212" s="83">
        <f ca="1"/>
        <v>7.8932592622366293E-2</v>
      </c>
      <c r="AK212" s="83">
        <f ca="1"/>
        <v>4.4163795167667885E-2</v>
      </c>
      <c r="AL212" s="83">
        <f ca="1"/>
        <v>7.8131707831630814E-2</v>
      </c>
      <c r="AM212" s="83">
        <f ca="1"/>
        <v>0.91001635312553675</v>
      </c>
      <c r="AN212" s="83">
        <f ca="1"/>
        <v>0.21705522118023146</v>
      </c>
      <c r="AO212" s="83">
        <f ca="1"/>
        <v>0.60035842902529546</v>
      </c>
      <c r="AP212" s="83">
        <f ca="1"/>
        <v>0.46000465774037202</v>
      </c>
      <c r="AQ212" s="83">
        <f ca="1"/>
        <v>0.12309525668468235</v>
      </c>
      <c r="AR212" s="83">
        <f ca="1"/>
        <v>0.64436426560107507</v>
      </c>
      <c r="BG212" s="39">
        <f ca="1"/>
        <v>0.90373192949659997</v>
      </c>
      <c r="BH212" s="39">
        <f ca="1"/>
        <v>0.25662565085350697</v>
      </c>
      <c r="BI212" s="39">
        <f ca="1"/>
        <v>0.90373192949659997</v>
      </c>
      <c r="BJ212" s="39">
        <f ca="1"/>
        <v>0.72026183863266491</v>
      </c>
      <c r="BK212" s="39">
        <f ca="1"/>
        <v>0.87668804316647719</v>
      </c>
      <c r="BL212" s="39">
        <f ca="1"/>
        <v>7.0126699559344585E-2</v>
      </c>
    </row>
    <row r="213" spans="1:64" ht="24" customHeight="1" x14ac:dyDescent="0.2">
      <c r="A213" s="13"/>
      <c r="Y213" s="83">
        <f ca="1"/>
        <v>0.55917429983109179</v>
      </c>
      <c r="Z213" s="83">
        <f ca="1"/>
        <v>0.89220869514824108</v>
      </c>
      <c r="AA213" s="83">
        <f ca="1"/>
        <v>0.24974479772783509</v>
      </c>
      <c r="AB213" s="83">
        <f ca="1"/>
        <v>0.82920705792100846</v>
      </c>
      <c r="AC213" s="83">
        <f ca="1"/>
        <v>0.96213563912518718</v>
      </c>
      <c r="AD213" s="83">
        <f ca="1"/>
        <v>0.99863335483891991</v>
      </c>
      <c r="AE213" s="83">
        <f ca="1"/>
        <v>0.82899541183804493</v>
      </c>
      <c r="AF213" s="83">
        <f ca="1"/>
        <v>0.9623195786551233</v>
      </c>
      <c r="AG213" s="83">
        <f ca="1"/>
        <v>0.72150361537732022</v>
      </c>
      <c r="AH213" s="83">
        <f ca="1"/>
        <v>0.88069377372562996</v>
      </c>
      <c r="AI213" s="83">
        <f ca="1"/>
        <v>0.72189838917617899</v>
      </c>
      <c r="AJ213" s="83">
        <f ca="1"/>
        <v>0.13914338960976891</v>
      </c>
      <c r="AK213" s="83">
        <f ca="1"/>
        <v>3.4398289573296825E-2</v>
      </c>
      <c r="AL213" s="83">
        <f ca="1"/>
        <v>0.54876787376719571</v>
      </c>
      <c r="AM213" s="83">
        <f ca="1"/>
        <v>0.71140510640921661</v>
      </c>
      <c r="AN213" s="83">
        <f ca="1"/>
        <v>0.69239392577752112</v>
      </c>
      <c r="AO213" s="83">
        <f ca="1"/>
        <v>0.61282861862539817</v>
      </c>
      <c r="AP213" s="83">
        <f ca="1"/>
        <v>0.55151767578729971</v>
      </c>
      <c r="AQ213" s="83">
        <f ca="1"/>
        <v>0.54025150120594589</v>
      </c>
      <c r="AR213" s="83">
        <f ca="1"/>
        <v>9.783408434934926E-2</v>
      </c>
      <c r="BG213" s="39">
        <f ca="1"/>
        <v>0.82920705792100846</v>
      </c>
      <c r="BH213" s="39">
        <f ca="1"/>
        <v>0.89220869514824108</v>
      </c>
      <c r="BI213" s="39">
        <f ca="1"/>
        <v>0.82920705792100846</v>
      </c>
      <c r="BJ213" s="39">
        <f ca="1"/>
        <v>0.55917429983109179</v>
      </c>
      <c r="BK213" s="39">
        <f ca="1"/>
        <v>0.96213563912518718</v>
      </c>
      <c r="BL213" s="39">
        <f ca="1"/>
        <v>0.99863335483891991</v>
      </c>
    </row>
    <row r="214" spans="1:64" ht="24" customHeight="1" x14ac:dyDescent="0.2">
      <c r="A214" s="13"/>
      <c r="Y214" s="83">
        <f ca="1"/>
        <v>0.14438812022836944</v>
      </c>
      <c r="Z214" s="83">
        <f ca="1"/>
        <v>0.86886152350853552</v>
      </c>
      <c r="AA214" s="83">
        <f ca="1"/>
        <v>0.25362933478312333</v>
      </c>
      <c r="AB214" s="83">
        <f ca="1"/>
        <v>0.34942888186110399</v>
      </c>
      <c r="AC214" s="83">
        <f ca="1"/>
        <v>0.85410705262243103</v>
      </c>
      <c r="AD214" s="83">
        <f ca="1"/>
        <v>0.32534134818630567</v>
      </c>
      <c r="AE214" s="83">
        <f ca="1"/>
        <v>1.04195396459561E-3</v>
      </c>
      <c r="AF214" s="83">
        <f ca="1"/>
        <v>0.27275221263847271</v>
      </c>
      <c r="AG214" s="83">
        <f ca="1"/>
        <v>0.72262567056258731</v>
      </c>
      <c r="AH214" s="83">
        <f ca="1"/>
        <v>0.40717663270875115</v>
      </c>
      <c r="AI214" s="83">
        <f ca="1"/>
        <v>0.70379828982533899</v>
      </c>
      <c r="AJ214" s="83">
        <f ca="1"/>
        <v>0.85932353964686792</v>
      </c>
      <c r="AK214" s="83">
        <f ca="1"/>
        <v>0.86909884782068514</v>
      </c>
      <c r="AL214" s="83">
        <f ca="1"/>
        <v>0.3261276275526126</v>
      </c>
      <c r="AM214" s="83">
        <f ca="1"/>
        <v>0.6663907496810495</v>
      </c>
      <c r="AN214" s="83">
        <f ca="1"/>
        <v>0.65087652936655993</v>
      </c>
      <c r="AO214" s="83">
        <f ca="1"/>
        <v>0.93823117196022388</v>
      </c>
      <c r="AP214" s="83">
        <f ca="1"/>
        <v>0.90884485118876457</v>
      </c>
      <c r="AQ214" s="83">
        <f ca="1"/>
        <v>0.6938369572713694</v>
      </c>
      <c r="AR214" s="83">
        <f ca="1"/>
        <v>0.38844995868706045</v>
      </c>
      <c r="BG214" s="39">
        <f ca="1"/>
        <v>0.34942888186110399</v>
      </c>
      <c r="BH214" s="39">
        <f ca="1"/>
        <v>0.86886152350853552</v>
      </c>
      <c r="BI214" s="39">
        <f ca="1"/>
        <v>0.34942888186110399</v>
      </c>
      <c r="BJ214" s="39">
        <f ca="1"/>
        <v>0.14438812022836944</v>
      </c>
      <c r="BK214" s="39">
        <f ca="1"/>
        <v>0.85410705262243103</v>
      </c>
      <c r="BL214" s="39">
        <f ca="1"/>
        <v>0.32534134818630567</v>
      </c>
    </row>
    <row r="215" spans="1:64" ht="24" customHeight="1" x14ac:dyDescent="0.2">
      <c r="A215" s="13"/>
      <c r="Y215" s="83">
        <f ca="1"/>
        <v>0.43177537574112934</v>
      </c>
      <c r="Z215" s="83">
        <f ca="1"/>
        <v>0.75953935905856018</v>
      </c>
      <c r="AA215" s="83">
        <f ca="1"/>
        <v>0.50238093917150706</v>
      </c>
      <c r="AB215" s="83">
        <f ca="1"/>
        <v>7.3262712146482389E-2</v>
      </c>
      <c r="AC215" s="83">
        <f ca="1"/>
        <v>0.78229970327995701</v>
      </c>
      <c r="AD215" s="83">
        <f ca="1"/>
        <v>0.25521412097093132</v>
      </c>
      <c r="AE215" s="83">
        <f ca="1"/>
        <v>0.5502252085710333</v>
      </c>
      <c r="AF215" s="83">
        <f ca="1"/>
        <v>0.811355487298276</v>
      </c>
      <c r="AG215" s="83">
        <f ca="1"/>
        <v>0.91185446069963616</v>
      </c>
      <c r="AH215" s="83">
        <f ca="1"/>
        <v>0.70034608398053866</v>
      </c>
      <c r="AI215" s="83">
        <f ca="1"/>
        <v>0.35031773509976905</v>
      </c>
      <c r="AJ215" s="83">
        <f ca="1"/>
        <v>0.92870355105745528</v>
      </c>
      <c r="AK215" s="83">
        <f ca="1"/>
        <v>0.32168806085441948</v>
      </c>
      <c r="AL215" s="83">
        <f ca="1"/>
        <v>0.12618183955764284</v>
      </c>
      <c r="AM215" s="83">
        <f ca="1"/>
        <v>0.1934144128806683</v>
      </c>
      <c r="AN215" s="83">
        <f ca="1"/>
        <v>0.3660106083918484</v>
      </c>
      <c r="AO215" s="83">
        <f ca="1"/>
        <v>0.37038113751277213</v>
      </c>
      <c r="AP215" s="83">
        <f ca="1"/>
        <v>0.54267638737451551</v>
      </c>
      <c r="AQ215" s="83">
        <f ca="1"/>
        <v>0.21367549299521982</v>
      </c>
      <c r="AR215" s="83">
        <f ca="1"/>
        <v>0.81531136879544119</v>
      </c>
      <c r="BG215" s="40">
        <f ca="1"/>
        <v>7.3262712146482389E-2</v>
      </c>
      <c r="BH215" s="40">
        <f ca="1"/>
        <v>0.75953935905856018</v>
      </c>
      <c r="BI215" s="40">
        <f ca="1"/>
        <v>7.3262712146482389E-2</v>
      </c>
      <c r="BJ215" s="40">
        <f ca="1"/>
        <v>0.43177537574112934</v>
      </c>
      <c r="BK215" s="40">
        <f ca="1"/>
        <v>0.78229970327995701</v>
      </c>
      <c r="BL215" s="40">
        <f ca="1"/>
        <v>0.25521412097093132</v>
      </c>
    </row>
    <row r="216" spans="1:64" ht="24" customHeight="1" x14ac:dyDescent="0.2">
      <c r="A216" s="13"/>
      <c r="BG216" s="70" t="s">
        <v>0</v>
      </c>
      <c r="BH216" s="70" t="s">
        <v>0</v>
      </c>
      <c r="BI216" s="70" t="s">
        <v>0</v>
      </c>
      <c r="BJ216" s="70" t="s">
        <v>0</v>
      </c>
      <c r="BK216" s="70" t="s">
        <v>0</v>
      </c>
      <c r="BL216" s="70" t="s">
        <v>0</v>
      </c>
    </row>
    <row r="217" spans="1:64" ht="24" customHeight="1" x14ac:dyDescent="0.2">
      <c r="A217" s="13"/>
    </row>
    <row r="218" spans="1:64" ht="24" customHeight="1" x14ac:dyDescent="0.2">
      <c r="A218" s="13"/>
      <c r="Y218" t="s">
        <v>85</v>
      </c>
      <c r="AT218" s="1">
        <v>4</v>
      </c>
      <c r="AU218" s="1">
        <v>2</v>
      </c>
      <c r="AV218" s="1">
        <v>4</v>
      </c>
      <c r="AW218" s="1">
        <v>1</v>
      </c>
      <c r="AX218" s="1">
        <v>5</v>
      </c>
      <c r="AY218" s="1">
        <v>6</v>
      </c>
    </row>
    <row r="219" spans="1:64" ht="24" customHeight="1" x14ac:dyDescent="0.2">
      <c r="A219" s="13"/>
      <c r="Y219" s="83" cm="1">
        <f t="array" aca="1" ref="Y219:AR220" ca="1">_xlfn.RANDARRAY(2,20)</f>
        <v>0.5527765715329136</v>
      </c>
      <c r="Z219" s="83">
        <f ca="1"/>
        <v>0.47278886305815981</v>
      </c>
      <c r="AA219" s="83">
        <f ca="1"/>
        <v>0.48507291624016924</v>
      </c>
      <c r="AB219" s="83">
        <f ca="1"/>
        <v>0.71522655257628953</v>
      </c>
      <c r="AC219" s="83">
        <f ca="1"/>
        <v>0.75947876993292396</v>
      </c>
      <c r="AD219" s="83">
        <f ca="1"/>
        <v>0.50581360558714294</v>
      </c>
      <c r="AE219" s="83">
        <f ca="1"/>
        <v>1.4092442429699981E-2</v>
      </c>
      <c r="AF219" s="83">
        <f ca="1"/>
        <v>5.0318709177679555E-2</v>
      </c>
      <c r="AG219" s="83">
        <f ca="1"/>
        <v>0.37586015497613001</v>
      </c>
      <c r="AH219" s="83">
        <f ca="1"/>
        <v>0.64318467692780446</v>
      </c>
      <c r="AI219" s="83">
        <f ca="1"/>
        <v>0.45071007738277502</v>
      </c>
      <c r="AJ219" s="83">
        <f ca="1"/>
        <v>0.92345290021513171</v>
      </c>
      <c r="AK219" s="83">
        <f ca="1"/>
        <v>0.79225743502995316</v>
      </c>
      <c r="AL219" s="83">
        <f ca="1"/>
        <v>0.7428993999986313</v>
      </c>
      <c r="AM219" s="83">
        <f ca="1"/>
        <v>0.1570856905772815</v>
      </c>
      <c r="AN219" s="83">
        <f ca="1"/>
        <v>0.54096480578527428</v>
      </c>
      <c r="AO219" s="83">
        <f ca="1"/>
        <v>0.81579427727200349</v>
      </c>
      <c r="AP219" s="83">
        <f ca="1"/>
        <v>0.40691161410079602</v>
      </c>
      <c r="AQ219" s="83">
        <f ca="1"/>
        <v>0.46262885919717722</v>
      </c>
      <c r="AR219" s="83">
        <f ca="1"/>
        <v>0.75568502084570022</v>
      </c>
      <c r="AT219" s="84" cm="1">
        <f t="array" aca="1" ref="AT219:AY220" ca="1">_xlfn.CHOOSECOLS(_xlfn.ANCHORARRAY(Y219),BG207:BL207)</f>
        <v>0.71522655257628953</v>
      </c>
      <c r="AU219" s="84">
        <f ca="1"/>
        <v>0.47278886305815981</v>
      </c>
      <c r="AV219" s="84">
        <f ca="1"/>
        <v>0.71522655257628953</v>
      </c>
      <c r="AW219" s="84">
        <f ca="1"/>
        <v>0.5527765715329136</v>
      </c>
      <c r="AX219" s="84">
        <f ca="1"/>
        <v>0.75947876993292396</v>
      </c>
      <c r="AY219" s="84">
        <f ca="1"/>
        <v>0.50581360558714294</v>
      </c>
      <c r="BG219" t="s">
        <v>92</v>
      </c>
    </row>
    <row r="220" spans="1:64" ht="24" customHeight="1" x14ac:dyDescent="0.2">
      <c r="A220" s="13"/>
      <c r="Y220" s="83">
        <f ca="1"/>
        <v>0.32591572854436368</v>
      </c>
      <c r="Z220" s="83">
        <f ca="1"/>
        <v>0.67585505237111665</v>
      </c>
      <c r="AA220" s="83">
        <f ca="1"/>
        <v>0.22565717207633651</v>
      </c>
      <c r="AB220" s="83">
        <f ca="1"/>
        <v>0.25313802578094124</v>
      </c>
      <c r="AC220" s="83">
        <f ca="1"/>
        <v>0.39236276652202351</v>
      </c>
      <c r="AD220" s="83">
        <f ca="1"/>
        <v>0.37302041886645676</v>
      </c>
      <c r="AE220" s="83">
        <f ca="1"/>
        <v>0.79269170891009844</v>
      </c>
      <c r="AF220" s="83">
        <f ca="1"/>
        <v>0.72853211793562744</v>
      </c>
      <c r="AG220" s="83">
        <f ca="1"/>
        <v>2.9916455354053628E-2</v>
      </c>
      <c r="AH220" s="83">
        <f ca="1"/>
        <v>0.87012989644166061</v>
      </c>
      <c r="AI220" s="83">
        <f ca="1"/>
        <v>0.66116967743477506</v>
      </c>
      <c r="AJ220" s="83">
        <f ca="1"/>
        <v>0.39238593384825027</v>
      </c>
      <c r="AK220" s="83">
        <f ca="1"/>
        <v>0.30222425729445557</v>
      </c>
      <c r="AL220" s="83">
        <f ca="1"/>
        <v>0.70494356598358454</v>
      </c>
      <c r="AM220" s="83">
        <f ca="1"/>
        <v>0.2672781090012244</v>
      </c>
      <c r="AN220" s="83">
        <f ca="1"/>
        <v>0.66040655941246795</v>
      </c>
      <c r="AO220" s="83">
        <f ca="1"/>
        <v>0.35285658986892687</v>
      </c>
      <c r="AP220" s="83">
        <f ca="1"/>
        <v>0.29918404186056202</v>
      </c>
      <c r="AQ220" s="83">
        <f ca="1"/>
        <v>0.52285129524699858</v>
      </c>
      <c r="AR220" s="83">
        <f ca="1"/>
        <v>0.50848921561864979</v>
      </c>
      <c r="AT220" s="85">
        <f ca="1"/>
        <v>0.25313802578094124</v>
      </c>
      <c r="AU220" s="85">
        <f ca="1"/>
        <v>0.67585505237111665</v>
      </c>
      <c r="AV220" s="85">
        <f ca="1"/>
        <v>0.25313802578094124</v>
      </c>
      <c r="AW220" s="85">
        <f ca="1"/>
        <v>0.32591572854436368</v>
      </c>
      <c r="AX220" s="85">
        <f ca="1"/>
        <v>0.39236276652202351</v>
      </c>
      <c r="AY220" s="85">
        <f ca="1"/>
        <v>0.37302041886645676</v>
      </c>
    </row>
    <row r="221" spans="1:64" ht="24" customHeight="1" x14ac:dyDescent="0.2">
      <c r="A221" s="13"/>
    </row>
    <row r="222" spans="1:64" ht="24" customHeight="1" x14ac:dyDescent="0.2">
      <c r="A222" s="13"/>
      <c r="AT222" s="38" cm="1">
        <f t="array" aca="1" ref="AT222:AY229" ca="1">_xlfn.ANCHORARRAY(BG222)</f>
        <v>0.3948586448772326</v>
      </c>
      <c r="AU222" s="38">
        <f ca="1"/>
        <v>9.3770742482169704E-3</v>
      </c>
      <c r="AV222" s="38">
        <f ca="1"/>
        <v>0.19305282584211769</v>
      </c>
      <c r="AW222" s="38">
        <f ca="1"/>
        <v>0.8637293049799496</v>
      </c>
      <c r="AX222" s="38">
        <f ca="1"/>
        <v>3.7270113881720544E-2</v>
      </c>
      <c r="AY222" s="38">
        <f ca="1"/>
        <v>0.3646171963357378</v>
      </c>
      <c r="BG222" s="38" cm="1">
        <f t="array" aca="1" ref="BG222:BL229" ca="1">BG208:BL215*_xlfn.RANDARRAY(8,6)</f>
        <v>0.3948586448772326</v>
      </c>
      <c r="BH222" s="38">
        <f ca="1"/>
        <v>9.3770742482169704E-3</v>
      </c>
      <c r="BI222" s="38">
        <f ca="1"/>
        <v>0.19305282584211769</v>
      </c>
      <c r="BJ222" s="38">
        <f ca="1"/>
        <v>0.8637293049799496</v>
      </c>
      <c r="BK222" s="38">
        <f ca="1"/>
        <v>3.7270113881720544E-2</v>
      </c>
      <c r="BL222" s="38">
        <f ca="1"/>
        <v>0.3646171963357378</v>
      </c>
    </row>
    <row r="223" spans="1:64" ht="24" customHeight="1" x14ac:dyDescent="0.2">
      <c r="A223" s="13"/>
      <c r="AT223" s="39">
        <f ca="1"/>
        <v>0.66130790163394615</v>
      </c>
      <c r="AU223" s="39">
        <f ca="1"/>
        <v>0.31291710097028363</v>
      </c>
      <c r="AV223" s="39">
        <f ca="1"/>
        <v>0.36894432203977173</v>
      </c>
      <c r="AW223" s="39">
        <f ca="1"/>
        <v>4.6010952510583984E-3</v>
      </c>
      <c r="AX223" s="39">
        <f ca="1"/>
        <v>0.20580007163041747</v>
      </c>
      <c r="AY223" s="39">
        <f ca="1"/>
        <v>0.70822374601306237</v>
      </c>
      <c r="BG223" s="39">
        <f ca="1"/>
        <v>0.66130790163394615</v>
      </c>
      <c r="BH223" s="39">
        <f ca="1"/>
        <v>0.31291710097028363</v>
      </c>
      <c r="BI223" s="39">
        <f ca="1"/>
        <v>0.36894432203977173</v>
      </c>
      <c r="BJ223" s="39">
        <f ca="1"/>
        <v>4.6010952510583984E-3</v>
      </c>
      <c r="BK223" s="39">
        <f ca="1"/>
        <v>0.20580007163041747</v>
      </c>
      <c r="BL223" s="39">
        <f ca="1"/>
        <v>0.70822374601306237</v>
      </c>
    </row>
    <row r="224" spans="1:64" ht="24" customHeight="1" x14ac:dyDescent="0.2">
      <c r="A224" s="13"/>
      <c r="AT224" s="39">
        <f ca="1"/>
        <v>7.8822504149858183E-2</v>
      </c>
      <c r="AU224" s="39">
        <f ca="1"/>
        <v>0.24998897268933815</v>
      </c>
      <c r="AV224" s="39">
        <f ca="1"/>
        <v>0.3469115304021767</v>
      </c>
      <c r="AW224" s="39">
        <f ca="1"/>
        <v>8.261099868529577E-2</v>
      </c>
      <c r="AX224" s="39">
        <f ca="1"/>
        <v>0.90474844326057702</v>
      </c>
      <c r="AY224" s="39">
        <f ca="1"/>
        <v>3.126377056665787E-2</v>
      </c>
      <c r="BG224" s="39">
        <f ca="1"/>
        <v>7.8822504149858183E-2</v>
      </c>
      <c r="BH224" s="39">
        <f ca="1"/>
        <v>0.24998897268933815</v>
      </c>
      <c r="BI224" s="39">
        <f ca="1"/>
        <v>0.3469115304021767</v>
      </c>
      <c r="BJ224" s="39">
        <f ca="1"/>
        <v>8.261099868529577E-2</v>
      </c>
      <c r="BK224" s="39">
        <f ca="1"/>
        <v>0.90474844326057702</v>
      </c>
      <c r="BL224" s="39">
        <f ca="1"/>
        <v>3.126377056665787E-2</v>
      </c>
    </row>
    <row r="225" spans="1:64" ht="24" customHeight="1" x14ac:dyDescent="0.2">
      <c r="A225" s="13"/>
      <c r="AT225" s="39">
        <f ca="1"/>
        <v>7.2516635902346261E-3</v>
      </c>
      <c r="AU225" s="39">
        <f ca="1"/>
        <v>0.14570457673772938</v>
      </c>
      <c r="AV225" s="39">
        <f ca="1"/>
        <v>0.3069936075315432</v>
      </c>
      <c r="AW225" s="39">
        <f ca="1"/>
        <v>0.53351894840904368</v>
      </c>
      <c r="AX225" s="39">
        <f ca="1"/>
        <v>0.4043043241883324</v>
      </c>
      <c r="AY225" s="39">
        <f ca="1"/>
        <v>2.5627283561777479E-2</v>
      </c>
      <c r="BG225" s="39">
        <f ca="1"/>
        <v>7.2516635902346261E-3</v>
      </c>
      <c r="BH225" s="39">
        <f ca="1"/>
        <v>0.14570457673772938</v>
      </c>
      <c r="BI225" s="39">
        <f ca="1"/>
        <v>0.3069936075315432</v>
      </c>
      <c r="BJ225" s="39">
        <f ca="1"/>
        <v>0.53351894840904368</v>
      </c>
      <c r="BK225" s="39">
        <f ca="1"/>
        <v>0.4043043241883324</v>
      </c>
      <c r="BL225" s="39">
        <f ca="1"/>
        <v>2.5627283561777479E-2</v>
      </c>
    </row>
    <row r="226" spans="1:64" ht="24" customHeight="1" x14ac:dyDescent="0.2">
      <c r="A226" s="13"/>
      <c r="AT226" s="39">
        <f ca="1"/>
        <v>0.17003267776309433</v>
      </c>
      <c r="AU226" s="39">
        <f ca="1"/>
        <v>3.5954820835248445E-2</v>
      </c>
      <c r="AV226" s="39">
        <f ca="1"/>
        <v>0.8125202508281385</v>
      </c>
      <c r="AW226" s="39">
        <f ca="1"/>
        <v>0.16242730321930193</v>
      </c>
      <c r="AX226" s="39">
        <f ca="1"/>
        <v>0.54697229527568503</v>
      </c>
      <c r="AY226" s="39">
        <f ca="1"/>
        <v>5.5592547619117888E-2</v>
      </c>
      <c r="BG226" s="39">
        <f ca="1"/>
        <v>0.17003267776309433</v>
      </c>
      <c r="BH226" s="39">
        <f ca="1"/>
        <v>3.5954820835248445E-2</v>
      </c>
      <c r="BI226" s="39">
        <f ca="1"/>
        <v>0.8125202508281385</v>
      </c>
      <c r="BJ226" s="39">
        <f ca="1"/>
        <v>0.16242730321930193</v>
      </c>
      <c r="BK226" s="39">
        <f ca="1"/>
        <v>0.54697229527568503</v>
      </c>
      <c r="BL226" s="39">
        <f ca="1"/>
        <v>5.5592547619117888E-2</v>
      </c>
    </row>
    <row r="227" spans="1:64" ht="24" customHeight="1" x14ac:dyDescent="0.2">
      <c r="A227" s="13"/>
      <c r="AT227" s="39">
        <f ca="1"/>
        <v>0.79069820766357479</v>
      </c>
      <c r="AU227" s="39">
        <f ca="1"/>
        <v>0.45085010056429031</v>
      </c>
      <c r="AV227" s="39">
        <f ca="1"/>
        <v>2.7433058468713706E-2</v>
      </c>
      <c r="AW227" s="39">
        <f ca="1"/>
        <v>2.6590295485617269E-2</v>
      </c>
      <c r="AX227" s="39">
        <f ca="1"/>
        <v>0.45627793947971479</v>
      </c>
      <c r="AY227" s="39">
        <f ca="1"/>
        <v>0.92204434678648439</v>
      </c>
      <c r="BG227" s="39">
        <f ca="1"/>
        <v>0.79069820766357479</v>
      </c>
      <c r="BH227" s="39">
        <f ca="1"/>
        <v>0.45085010056429031</v>
      </c>
      <c r="BI227" s="39">
        <f ca="1"/>
        <v>2.7433058468713706E-2</v>
      </c>
      <c r="BJ227" s="39">
        <f ca="1"/>
        <v>2.6590295485617269E-2</v>
      </c>
      <c r="BK227" s="39">
        <f ca="1"/>
        <v>0.45627793947971479</v>
      </c>
      <c r="BL227" s="39">
        <f ca="1"/>
        <v>0.92204434678648439</v>
      </c>
    </row>
    <row r="228" spans="1:64" ht="24" customHeight="1" x14ac:dyDescent="0.2">
      <c r="A228" s="13"/>
      <c r="AT228" s="39">
        <f ca="1"/>
        <v>0.26848682603355495</v>
      </c>
      <c r="AU228" s="39">
        <f ca="1"/>
        <v>0.39784609560747231</v>
      </c>
      <c r="AV228" s="39">
        <f ca="1"/>
        <v>4.226530707119748E-2</v>
      </c>
      <c r="AW228" s="39">
        <f ca="1"/>
        <v>1.4146302854044E-2</v>
      </c>
      <c r="AX228" s="39">
        <f ca="1"/>
        <v>0.73678017993214995</v>
      </c>
      <c r="AY228" s="39">
        <f ca="1"/>
        <v>9.2538590579472058E-3</v>
      </c>
      <c r="BG228" s="39">
        <f ca="1"/>
        <v>0.26848682603355495</v>
      </c>
      <c r="BH228" s="39">
        <f ca="1"/>
        <v>0.39784609560747231</v>
      </c>
      <c r="BI228" s="39">
        <f ca="1"/>
        <v>4.226530707119748E-2</v>
      </c>
      <c r="BJ228" s="39">
        <f ca="1"/>
        <v>1.4146302854044E-2</v>
      </c>
      <c r="BK228" s="39">
        <f ca="1"/>
        <v>0.73678017993214995</v>
      </c>
      <c r="BL228" s="39">
        <f ca="1"/>
        <v>9.2538590579472058E-3</v>
      </c>
    </row>
    <row r="229" spans="1:64" ht="24" customHeight="1" x14ac:dyDescent="0.2">
      <c r="A229" s="13"/>
      <c r="AT229" s="40">
        <f ca="1"/>
        <v>1.1354500379596002E-2</v>
      </c>
      <c r="AU229" s="40">
        <f ca="1"/>
        <v>0.28930340595267451</v>
      </c>
      <c r="AV229" s="40">
        <f ca="1"/>
        <v>4.6441884040969626E-2</v>
      </c>
      <c r="AW229" s="40">
        <f ca="1"/>
        <v>0.3534652872833916</v>
      </c>
      <c r="AX229" s="40">
        <f ca="1"/>
        <v>8.0298515342685756E-2</v>
      </c>
      <c r="AY229" s="40">
        <f ca="1"/>
        <v>3.1797693351175368E-2</v>
      </c>
      <c r="BG229" s="40">
        <f ca="1"/>
        <v>1.1354500379596002E-2</v>
      </c>
      <c r="BH229" s="40">
        <f ca="1"/>
        <v>0.28930340595267451</v>
      </c>
      <c r="BI229" s="40">
        <f ca="1"/>
        <v>4.6441884040969626E-2</v>
      </c>
      <c r="BJ229" s="40">
        <f ca="1"/>
        <v>0.3534652872833916</v>
      </c>
      <c r="BK229" s="40">
        <f ca="1"/>
        <v>8.0298515342685756E-2</v>
      </c>
      <c r="BL229" s="40">
        <f ca="1"/>
        <v>3.1797693351175368E-2</v>
      </c>
    </row>
    <row r="230" spans="1:64" ht="24" customHeight="1" x14ac:dyDescent="0.2">
      <c r="A230" s="13"/>
      <c r="AT230" s="70" t="s">
        <v>0</v>
      </c>
      <c r="AU230" s="70" t="s">
        <v>0</v>
      </c>
      <c r="AV230" s="70" t="s">
        <v>0</v>
      </c>
      <c r="AW230" s="70" t="s">
        <v>0</v>
      </c>
      <c r="AX230" s="70" t="s">
        <v>0</v>
      </c>
      <c r="AY230" s="70" t="s">
        <v>0</v>
      </c>
      <c r="BG230" s="70" t="s">
        <v>0</v>
      </c>
      <c r="BH230" s="70" t="s">
        <v>0</v>
      </c>
      <c r="BI230" s="70" t="s">
        <v>0</v>
      </c>
      <c r="BJ230" s="70" t="s">
        <v>0</v>
      </c>
      <c r="BK230" s="70" t="s">
        <v>0</v>
      </c>
      <c r="BL230" s="70" t="s">
        <v>0</v>
      </c>
    </row>
    <row r="231" spans="1:64" ht="24" customHeight="1" x14ac:dyDescent="0.2">
      <c r="A231" s="13"/>
      <c r="AK231" t="s">
        <v>90</v>
      </c>
    </row>
    <row r="232" spans="1:64" ht="24" customHeight="1" x14ac:dyDescent="0.2">
      <c r="A232" s="13"/>
      <c r="AK232" s="83" cm="1">
        <f t="array" aca="1" ref="AK232:AR233" ca="1">_xlfn.RANDARRAY(2,8)</f>
        <v>0.65058195183160938</v>
      </c>
      <c r="AL232" s="83">
        <f ca="1"/>
        <v>0.11862233893101193</v>
      </c>
      <c r="AM232" s="83">
        <f ca="1"/>
        <v>0.95487003775759294</v>
      </c>
      <c r="AN232" s="83">
        <f ca="1"/>
        <v>0.27574902697646997</v>
      </c>
      <c r="AO232" s="83">
        <f ca="1"/>
        <v>0.1515321925623514</v>
      </c>
      <c r="AP232" s="83">
        <f ca="1"/>
        <v>9.0047065123247227E-2</v>
      </c>
      <c r="AQ232" s="83">
        <f ca="1"/>
        <v>0.30614137422799792</v>
      </c>
      <c r="AR232" s="83">
        <f ca="1"/>
        <v>0.54751523869666041</v>
      </c>
      <c r="AS232" s="70" t="s">
        <v>3</v>
      </c>
      <c r="AT232" s="84" cm="1">
        <f t="array" aca="1" ref="AT232:AY233" ca="1">MMULT(_xlfn.ANCHORARRAY(AK232),_xlfn.ANCHORARRAY(BG222))</f>
        <v>0.59797584995653152</v>
      </c>
      <c r="AU232" s="84">
        <f ca="1"/>
        <v>0.64834560373491634</v>
      </c>
      <c r="AV232" s="84">
        <f ca="1"/>
        <v>0.7492303772840575</v>
      </c>
      <c r="AW232" s="84">
        <f ca="1"/>
        <v>1.0133383312914468</v>
      </c>
      <c r="AX232" s="84">
        <f ca="1"/>
        <v>1.417557411545624</v>
      </c>
      <c r="AY232" s="84">
        <f ca="1"/>
        <v>0.46983821955620597</v>
      </c>
    </row>
    <row r="233" spans="1:64" ht="24" customHeight="1" x14ac:dyDescent="0.2">
      <c r="A233" s="13"/>
      <c r="AK233" s="83">
        <f ca="1"/>
        <v>0.44128944269893466</v>
      </c>
      <c r="AL233" s="83">
        <f ca="1"/>
        <v>0.89067274366838212</v>
      </c>
      <c r="AM233" s="83">
        <f ca="1"/>
        <v>0.17402915056339063</v>
      </c>
      <c r="AN233" s="83">
        <f ca="1"/>
        <v>0.86289721182969692</v>
      </c>
      <c r="AO233" s="83">
        <f ca="1"/>
        <v>0.53176243826959757</v>
      </c>
      <c r="AP233" s="83">
        <f ca="1"/>
        <v>0.41650742688454412</v>
      </c>
      <c r="AQ233" s="83">
        <f ca="1"/>
        <v>0.53065753148518358</v>
      </c>
      <c r="AR233" s="83">
        <f ca="1"/>
        <v>0.57386699230018223</v>
      </c>
      <c r="AS233" s="70" t="s">
        <v>3</v>
      </c>
      <c r="AT233" s="85">
        <f ca="1"/>
        <v>1.3519699247863937</v>
      </c>
      <c r="AU233" s="85">
        <f ca="1"/>
        <v>1.0361217192501622</v>
      </c>
      <c r="AV233" s="85">
        <f ca="1"/>
        <v>1.2316511625917859</v>
      </c>
      <c r="AW233" s="85">
        <f ca="1"/>
        <v>1.1677981265396249</v>
      </c>
      <c r="AX233" s="85">
        <f ca="1"/>
        <v>1.6240341902918696</v>
      </c>
      <c r="AY233" s="85">
        <f ca="1"/>
        <v>1.2560104490043149</v>
      </c>
    </row>
    <row r="234" spans="1:64" ht="24" customHeight="1" x14ac:dyDescent="0.2">
      <c r="A234" s="13"/>
    </row>
    <row r="235" spans="1:64" ht="24" customHeight="1" x14ac:dyDescent="0.2">
      <c r="A235" s="13"/>
    </row>
    <row r="236" spans="1:64" ht="24" customHeight="1" x14ac:dyDescent="0.2">
      <c r="A236" s="13"/>
      <c r="AT236" t="s">
        <v>91</v>
      </c>
    </row>
    <row r="237" spans="1:64" ht="24" customHeight="1" x14ac:dyDescent="0.2">
      <c r="A237" s="13"/>
      <c r="AA237" s="1"/>
      <c r="AT237" s="84" cm="1">
        <f t="array" aca="1" ref="AT237:AY238" ca="1">_xlfn.ANCHORARRAY(AT232)+_xlfn.ANCHORARRAY(AT219)</f>
        <v>1.3132024025328211</v>
      </c>
      <c r="AU237" s="84">
        <f ca="1"/>
        <v>1.1211344667930763</v>
      </c>
      <c r="AV237" s="84">
        <f ca="1"/>
        <v>1.4644569298603471</v>
      </c>
      <c r="AW237" s="84">
        <f ca="1"/>
        <v>1.5661149028243604</v>
      </c>
      <c r="AX237" s="84">
        <f ca="1"/>
        <v>2.1770361814785479</v>
      </c>
      <c r="AY237" s="84">
        <f ca="1"/>
        <v>0.97565182514334892</v>
      </c>
    </row>
    <row r="238" spans="1:64" ht="24" customHeight="1" x14ac:dyDescent="0.2">
      <c r="A238" s="13"/>
      <c r="AA238" s="1"/>
      <c r="AT238" s="85">
        <f ca="1"/>
        <v>1.6051079505673349</v>
      </c>
      <c r="AU238" s="85">
        <f ca="1"/>
        <v>1.7119767716212788</v>
      </c>
      <c r="AV238" s="85">
        <f ca="1"/>
        <v>1.4847891883727271</v>
      </c>
      <c r="AW238" s="85">
        <f ca="1"/>
        <v>1.4937138550839886</v>
      </c>
      <c r="AX238" s="85">
        <f ca="1"/>
        <v>2.0163969568138933</v>
      </c>
      <c r="AY238" s="85">
        <f ca="1"/>
        <v>1.6290308678707717</v>
      </c>
    </row>
    <row r="239" spans="1:64" ht="24" customHeight="1" x14ac:dyDescent="0.2">
      <c r="A239" s="13"/>
      <c r="AA239" s="1"/>
      <c r="AQ239" t="s">
        <v>87</v>
      </c>
      <c r="AT239" s="70" t="s">
        <v>0</v>
      </c>
      <c r="AU239" s="70" t="s">
        <v>0</v>
      </c>
      <c r="AV239" s="70" t="s">
        <v>0</v>
      </c>
      <c r="AW239" s="70" t="s">
        <v>0</v>
      </c>
      <c r="AX239" s="70" t="s">
        <v>0</v>
      </c>
      <c r="AY239" s="70" t="s">
        <v>0</v>
      </c>
      <c r="BG239" s="1" t="s">
        <v>88</v>
      </c>
      <c r="BH239" s="1" t="s">
        <v>88</v>
      </c>
      <c r="BI239" s="1" t="s">
        <v>88</v>
      </c>
      <c r="BJ239" s="1" t="s">
        <v>88</v>
      </c>
      <c r="BK239" s="1" t="s">
        <v>88</v>
      </c>
      <c r="BL239" s="1" t="s">
        <v>88</v>
      </c>
    </row>
    <row r="240" spans="1:64" ht="24" customHeight="1" x14ac:dyDescent="0.2">
      <c r="AA240" s="1"/>
      <c r="AQ240" s="83" cm="1">
        <f t="array" aca="1" ref="AQ240:AR247" ca="1">_xlfn.RANDARRAY(8,2)</f>
        <v>4.7949135898892381E-2</v>
      </c>
      <c r="AR240" s="83">
        <f ca="1"/>
        <v>0.20604712559805605</v>
      </c>
      <c r="AS240" s="70" t="s">
        <v>3</v>
      </c>
      <c r="AT240" s="38" cm="1">
        <f t="array" aca="1" ref="AT240:AY247" ca="1">MMULT(_xlfn.ANCHORARRAY(AQ240),_xlfn.ANCHORARRAY(AT219))</f>
        <v>8.6452857759706347E-2</v>
      </c>
      <c r="AU240" s="38">
        <f ca="1"/>
        <v>0.16192780830825076</v>
      </c>
      <c r="AV240" s="38">
        <f ca="1"/>
        <v>8.6452857759706347E-2</v>
      </c>
      <c r="AW240" s="38">
        <f ca="1"/>
        <v>9.3659158003917928E-2</v>
      </c>
      <c r="AX240" s="38">
        <f ca="1"/>
        <v>0.11726157098540152</v>
      </c>
      <c r="AY240" s="38">
        <f ca="1"/>
        <v>0.10111311041062296</v>
      </c>
      <c r="BF240" s="1" t="s">
        <v>88</v>
      </c>
      <c r="BG240" s="38" cm="1">
        <f t="array" aca="1" ref="BG240:BL247" ca="1">_xlfn.ANCHORARRAY(AT240)+_xlfn.ANCHORARRAY(BG222)</f>
        <v>0.48131150263693895</v>
      </c>
      <c r="BH240" s="38">
        <f ca="1"/>
        <v>0.17130488255646772</v>
      </c>
      <c r="BI240" s="38">
        <f ca="1"/>
        <v>0.27950568360182404</v>
      </c>
      <c r="BJ240" s="38">
        <f ca="1"/>
        <v>0.95738846298386748</v>
      </c>
      <c r="BK240" s="38">
        <f ca="1"/>
        <v>0.15453168486712207</v>
      </c>
      <c r="BL240" s="38">
        <f ca="1"/>
        <v>0.46573030674636073</v>
      </c>
    </row>
    <row r="241" spans="4:66" ht="24" customHeight="1" x14ac:dyDescent="0.2">
      <c r="AA241" s="1"/>
      <c r="AQ241" s="83">
        <f ca="1"/>
        <v>0.38222318343822725</v>
      </c>
      <c r="AR241" s="83">
        <f ca="1"/>
        <v>0.91629195948636899</v>
      </c>
      <c r="AS241" s="70" t="s">
        <v>3</v>
      </c>
      <c r="AT241" s="39">
        <f ca="1"/>
        <v>0.5053245074685877</v>
      </c>
      <c r="AU241" s="39">
        <f ca="1"/>
        <v>0.79999141459812295</v>
      </c>
      <c r="AV241" s="39">
        <f ca="1"/>
        <v>0.5053245074685877</v>
      </c>
      <c r="AW241" s="39">
        <f ca="1"/>
        <v>0.50991798243672171</v>
      </c>
      <c r="AX241" s="39">
        <f ca="1"/>
        <v>0.64980924136346885</v>
      </c>
      <c r="AY241" s="39">
        <f ca="1"/>
        <v>0.53512929708545753</v>
      </c>
      <c r="BF241" s="1" t="s">
        <v>88</v>
      </c>
      <c r="BG241" s="39">
        <f ca="1"/>
        <v>1.166632409102534</v>
      </c>
      <c r="BH241" s="39">
        <f ca="1"/>
        <v>1.1129085155684066</v>
      </c>
      <c r="BI241" s="39">
        <f ca="1"/>
        <v>0.87426882950835938</v>
      </c>
      <c r="BJ241" s="39">
        <f ca="1"/>
        <v>0.51451907768778016</v>
      </c>
      <c r="BK241" s="39">
        <f ca="1"/>
        <v>0.85560931299388632</v>
      </c>
      <c r="BL241" s="39">
        <f ca="1"/>
        <v>1.2433530430985198</v>
      </c>
    </row>
    <row r="242" spans="4:66" ht="24" customHeight="1" x14ac:dyDescent="0.2">
      <c r="AQ242" s="83">
        <f ca="1"/>
        <v>0.43913506546575887</v>
      </c>
      <c r="AR242" s="83">
        <f ca="1"/>
        <v>0.65743915886531856</v>
      </c>
      <c r="AS242" s="70" t="s">
        <v>3</v>
      </c>
      <c r="AT242" s="39">
        <f ca="1"/>
        <v>0.48050390973468726</v>
      </c>
      <c r="AU242" s="39">
        <f ca="1"/>
        <v>0.65195174547626944</v>
      </c>
      <c r="AV242" s="39">
        <f ca="1"/>
        <v>0.48050390973468726</v>
      </c>
      <c r="AW242" s="39">
        <f ca="1"/>
        <v>0.45701333836322766</v>
      </c>
      <c r="AX242" s="39">
        <f ca="1"/>
        <v>0.59146840654665711</v>
      </c>
      <c r="AY242" s="39">
        <f ca="1"/>
        <v>0.46735872122213368</v>
      </c>
      <c r="BF242" s="1" t="s">
        <v>88</v>
      </c>
      <c r="BG242" s="39">
        <f ca="1"/>
        <v>0.5593264138845454</v>
      </c>
      <c r="BH242" s="39">
        <f ca="1"/>
        <v>0.90194071816560761</v>
      </c>
      <c r="BI242" s="39">
        <f ca="1"/>
        <v>0.82741544013686397</v>
      </c>
      <c r="BJ242" s="39">
        <f ca="1"/>
        <v>0.53962433704852342</v>
      </c>
      <c r="BK242" s="39">
        <f ca="1"/>
        <v>1.4962168498072341</v>
      </c>
      <c r="BL242" s="39">
        <f ca="1"/>
        <v>0.49862249178879153</v>
      </c>
    </row>
    <row r="243" spans="4:66" ht="24" customHeight="1" x14ac:dyDescent="0.2">
      <c r="AQ243" s="83">
        <f ca="1"/>
        <v>0.47366407409620881</v>
      </c>
      <c r="AR243" s="83">
        <f ca="1"/>
        <v>0.73520078595370242</v>
      </c>
      <c r="AS243" s="70" t="s">
        <v>3</v>
      </c>
      <c r="AT243" s="39">
        <f ca="1"/>
        <v>0.52488439830398814</v>
      </c>
      <c r="AU243" s="39">
        <f ca="1"/>
        <v>0.7208322647574682</v>
      </c>
      <c r="AV243" s="39">
        <f ca="1"/>
        <v>0.52488439830398814</v>
      </c>
      <c r="AW243" s="39">
        <f ca="1"/>
        <v>0.501443902717704</v>
      </c>
      <c r="AX243" s="39">
        <f ca="1"/>
        <v>0.64820322268196673</v>
      </c>
      <c r="AY243" s="39">
        <f ca="1"/>
        <v>0.51383063828309727</v>
      </c>
      <c r="BF243" s="1" t="s">
        <v>88</v>
      </c>
      <c r="BG243" s="39">
        <f ca="1"/>
        <v>0.5321360618942228</v>
      </c>
      <c r="BH243" s="39">
        <f ca="1"/>
        <v>0.86653684149519761</v>
      </c>
      <c r="BI243" s="39">
        <f ca="1"/>
        <v>0.83187800583553129</v>
      </c>
      <c r="BJ243" s="39">
        <f ca="1"/>
        <v>1.0349628511267477</v>
      </c>
      <c r="BK243" s="39">
        <f ca="1"/>
        <v>1.0525075468702991</v>
      </c>
      <c r="BL243" s="39">
        <f ca="1"/>
        <v>0.53945792184487473</v>
      </c>
    </row>
    <row r="244" spans="4:66" ht="24" customHeight="1" x14ac:dyDescent="0.2">
      <c r="AQ244" s="83">
        <f ca="1"/>
        <v>2.4946388731289071E-2</v>
      </c>
      <c r="AR244" s="83">
        <f ca="1"/>
        <v>0.51002289918331445</v>
      </c>
      <c r="AS244" s="70" t="s">
        <v>3</v>
      </c>
      <c r="AT244" s="39">
        <f ca="1"/>
        <v>0.14694850941384413</v>
      </c>
      <c r="AU244" s="39">
        <f ca="1"/>
        <v>0.3564959280036808</v>
      </c>
      <c r="AV244" s="39">
        <f ca="1"/>
        <v>0.14694850941384413</v>
      </c>
      <c r="AW244" s="39">
        <f ca="1"/>
        <v>0.18001426399664777</v>
      </c>
      <c r="AX244" s="39">
        <f ca="1"/>
        <v>0.21906024834105631</v>
      </c>
      <c r="AY244" s="39">
        <f ca="1"/>
        <v>0.20286717831539641</v>
      </c>
      <c r="BF244" s="1" t="s">
        <v>88</v>
      </c>
      <c r="BG244" s="39">
        <f ca="1"/>
        <v>0.31698118717693846</v>
      </c>
      <c r="BH244" s="39">
        <f ca="1"/>
        <v>0.39245074883892922</v>
      </c>
      <c r="BI244" s="39">
        <f ca="1"/>
        <v>0.95946876024198269</v>
      </c>
      <c r="BJ244" s="39">
        <f ca="1"/>
        <v>0.3424415672159497</v>
      </c>
      <c r="BK244" s="39">
        <f ca="1"/>
        <v>0.76603254361674133</v>
      </c>
      <c r="BL244" s="39">
        <f ca="1"/>
        <v>0.25845972593451427</v>
      </c>
    </row>
    <row r="245" spans="4:66" ht="24" customHeight="1" x14ac:dyDescent="0.2">
      <c r="AQ245" s="83">
        <f ca="1"/>
        <v>0.79419573968402535</v>
      </c>
      <c r="AR245" s="83">
        <f ca="1"/>
        <v>0.93139989684498614</v>
      </c>
      <c r="AS245" s="70" t="s">
        <v>3</v>
      </c>
      <c r="AT245" s="39">
        <f ca="1"/>
        <v>0.8038026120648939</v>
      </c>
      <c r="AU245" s="39">
        <f ca="1"/>
        <v>1.0049782268714653</v>
      </c>
      <c r="AV245" s="39">
        <f ca="1"/>
        <v>0.8038026120648939</v>
      </c>
      <c r="AW245" s="39">
        <f ca="1"/>
        <v>0.74257067405496069</v>
      </c>
      <c r="AX245" s="39">
        <f ca="1"/>
        <v>0.96862144372561831</v>
      </c>
      <c r="AY245" s="39">
        <f ca="1"/>
        <v>0.74914619028481622</v>
      </c>
      <c r="BF245" s="1" t="s">
        <v>88</v>
      </c>
      <c r="BG245" s="39">
        <f ca="1"/>
        <v>1.5945008197284687</v>
      </c>
      <c r="BH245" s="39">
        <f ca="1"/>
        <v>1.4558283274357557</v>
      </c>
      <c r="BI245" s="39">
        <f ca="1"/>
        <v>0.83123567053360758</v>
      </c>
      <c r="BJ245" s="39">
        <f ca="1"/>
        <v>0.769160969540578</v>
      </c>
      <c r="BK245" s="39">
        <f ca="1"/>
        <v>1.4248993832053332</v>
      </c>
      <c r="BL245" s="39">
        <f ca="1"/>
        <v>1.6711905370713005</v>
      </c>
    </row>
    <row r="246" spans="4:66" ht="24" customHeight="1" x14ac:dyDescent="0.2">
      <c r="AQ246" s="83">
        <f ca="1"/>
        <v>0.33065176824611919</v>
      </c>
      <c r="AR246" s="83">
        <f ca="1"/>
        <v>0.49131038259620907</v>
      </c>
      <c r="AS246" s="70" t="s">
        <v>3</v>
      </c>
      <c r="AT246" s="39">
        <f ca="1"/>
        <v>0.36086026460200937</v>
      </c>
      <c r="AU246" s="39">
        <f ca="1"/>
        <v>0.48838307793728708</v>
      </c>
      <c r="AV246" s="39">
        <f ca="1"/>
        <v>0.36086026460200937</v>
      </c>
      <c r="AW246" s="39">
        <f ca="1"/>
        <v>0.34290233210763882</v>
      </c>
      <c r="AX246" s="39">
        <f ca="1"/>
        <v>0.44389489916015129</v>
      </c>
      <c r="AY246" s="39">
        <f ca="1"/>
        <v>0.35051696779981101</v>
      </c>
      <c r="BF246" s="1" t="s">
        <v>88</v>
      </c>
      <c r="BG246" s="39">
        <f ca="1"/>
        <v>0.62934709063556427</v>
      </c>
      <c r="BH246" s="39">
        <f ca="1"/>
        <v>0.88622917354475939</v>
      </c>
      <c r="BI246" s="39">
        <f ca="1"/>
        <v>0.40312557167320684</v>
      </c>
      <c r="BJ246" s="39">
        <f ca="1"/>
        <v>0.35704863496168282</v>
      </c>
      <c r="BK246" s="39">
        <f ca="1"/>
        <v>1.1806750790923013</v>
      </c>
      <c r="BL246" s="39">
        <f ca="1"/>
        <v>0.35977082685775819</v>
      </c>
    </row>
    <row r="247" spans="4:66" ht="24" customHeight="1" x14ac:dyDescent="0.2">
      <c r="AQ247" s="83">
        <f ca="1"/>
        <v>0.26783649682299626</v>
      </c>
      <c r="AR247" s="83">
        <f ca="1"/>
        <v>0.80157701298962203</v>
      </c>
      <c r="AS247" s="70" t="s">
        <v>3</v>
      </c>
      <c r="AT247" s="40">
        <f ca="1"/>
        <v>0.39447339685639876</v>
      </c>
      <c r="AU247" s="40">
        <f ca="1"/>
        <v>0.66837998691200906</v>
      </c>
      <c r="AV247" s="40">
        <f ca="1"/>
        <v>0.39447339685639876</v>
      </c>
      <c r="AW247" s="40">
        <f ca="1"/>
        <v>0.4093002966181295</v>
      </c>
      <c r="AX247" s="40">
        <f ca="1"/>
        <v>0.51792510754734078</v>
      </c>
      <c r="AY247" s="40">
        <f ca="1"/>
        <v>0.43447993730498113</v>
      </c>
      <c r="BF247" s="1" t="s">
        <v>88</v>
      </c>
      <c r="BG247" s="40">
        <f ca="1"/>
        <v>0.40582789723599477</v>
      </c>
      <c r="BH247" s="40">
        <f ca="1"/>
        <v>0.95768339286468351</v>
      </c>
      <c r="BI247" s="40">
        <f ca="1"/>
        <v>0.44091528089736837</v>
      </c>
      <c r="BJ247" s="40">
        <f ca="1"/>
        <v>0.76276558390152105</v>
      </c>
      <c r="BK247" s="40">
        <f ca="1"/>
        <v>0.59822362289002651</v>
      </c>
      <c r="BL247" s="40">
        <f ca="1"/>
        <v>0.46627763065615652</v>
      </c>
    </row>
    <row r="249" spans="4:66" ht="24" customHeight="1" x14ac:dyDescent="0.2">
      <c r="AA249" s="86"/>
      <c r="AB249" s="86"/>
      <c r="AC249" s="86"/>
      <c r="AD249" s="86"/>
      <c r="AE249" s="86"/>
      <c r="AF249" s="86"/>
      <c r="AG249" s="86"/>
      <c r="AH249" s="86"/>
      <c r="AI249" s="86"/>
      <c r="AJ249" s="86"/>
      <c r="AK249" s="86"/>
      <c r="AL249" s="86"/>
      <c r="AM249" s="86"/>
      <c r="AN249" s="86"/>
      <c r="AO249" s="86"/>
      <c r="AP249" s="86"/>
      <c r="AQ249" s="86"/>
      <c r="AR249" s="86"/>
      <c r="AS249" s="86"/>
      <c r="AT249" s="86"/>
      <c r="AU249" s="86"/>
      <c r="AV249" s="86"/>
      <c r="AW249" s="86"/>
      <c r="AX249" s="86"/>
      <c r="AY249" s="86"/>
      <c r="AZ249" s="86"/>
      <c r="BA249" s="86"/>
      <c r="BB249" s="86"/>
      <c r="BC249" s="86"/>
      <c r="BD249" s="86"/>
      <c r="BE249" s="86"/>
      <c r="BF249" s="86"/>
      <c r="BG249" s="86"/>
      <c r="BH249" s="86"/>
      <c r="BI249" s="86"/>
      <c r="BJ249" s="86"/>
      <c r="BK249" s="86"/>
      <c r="BL249" s="86"/>
      <c r="BM249" s="86"/>
      <c r="BN249" s="86"/>
    </row>
    <row r="251" spans="4:66" ht="24" customHeight="1" x14ac:dyDescent="0.2">
      <c r="D251" s="1"/>
      <c r="E251" s="1"/>
      <c r="F251" s="1"/>
      <c r="H251" s="1"/>
      <c r="I251" s="1"/>
      <c r="J251" s="1"/>
    </row>
    <row r="252" spans="4:66" ht="24" customHeight="1" x14ac:dyDescent="0.2">
      <c r="D252" s="1"/>
      <c r="E252" s="1"/>
      <c r="F252" s="1"/>
      <c r="H252" s="1"/>
      <c r="I252" s="1"/>
      <c r="J252" s="1"/>
    </row>
    <row r="253" spans="4:66" ht="24" customHeight="1" x14ac:dyDescent="0.2">
      <c r="D253" s="1"/>
      <c r="E253" s="1"/>
      <c r="F253" s="1"/>
      <c r="H253" s="1"/>
      <c r="I253" s="1"/>
      <c r="J253" s="1"/>
    </row>
    <row r="254" spans="4:66" ht="24" customHeight="1" x14ac:dyDescent="0.2">
      <c r="D254" s="1"/>
      <c r="E254" s="1"/>
      <c r="F254" s="1"/>
      <c r="H254" s="1"/>
      <c r="I254" s="1"/>
      <c r="J254" s="1"/>
    </row>
    <row r="255" spans="4:66" ht="24" customHeight="1" x14ac:dyDescent="0.2">
      <c r="D255" s="1"/>
      <c r="E255" s="1"/>
      <c r="F255" s="1"/>
      <c r="H255" s="1"/>
      <c r="I255" s="1"/>
      <c r="J255" s="1"/>
    </row>
    <row r="256" spans="4:66" ht="24" customHeight="1" x14ac:dyDescent="0.2">
      <c r="D256" s="1"/>
      <c r="E256" s="1"/>
      <c r="F256" s="1"/>
      <c r="H256" s="1"/>
      <c r="I256" s="1"/>
      <c r="J256" s="1"/>
    </row>
    <row r="257" spans="4:50" ht="24" customHeight="1" x14ac:dyDescent="0.2">
      <c r="D257" s="1"/>
      <c r="E257" s="1"/>
      <c r="F257" s="1"/>
      <c r="H257" s="1"/>
      <c r="I257" s="1"/>
      <c r="J257" s="1"/>
      <c r="AA257" s="1"/>
    </row>
    <row r="258" spans="4:50" ht="24" customHeight="1" x14ac:dyDescent="0.2">
      <c r="D258" s="1"/>
      <c r="E258" s="1"/>
      <c r="F258" s="1"/>
      <c r="H258" s="1"/>
      <c r="I258" s="1"/>
      <c r="J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</row>
    <row r="259" spans="4:50" ht="24" customHeight="1" x14ac:dyDescent="0.2">
      <c r="D259" s="1"/>
      <c r="E259" s="1"/>
      <c r="F259" s="1"/>
      <c r="H259" s="1"/>
      <c r="I259" s="1"/>
      <c r="J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</row>
    <row r="260" spans="4:50" ht="24" customHeight="1" x14ac:dyDescent="0.2">
      <c r="D260" s="1"/>
      <c r="E260" s="1"/>
      <c r="F260" s="1"/>
      <c r="H260" s="1"/>
      <c r="I260" s="1"/>
      <c r="J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</row>
    <row r="261" spans="4:50" ht="24" customHeight="1" x14ac:dyDescent="0.2">
      <c r="D261" s="1"/>
      <c r="E261" s="1"/>
      <c r="F261" s="1"/>
      <c r="H261" s="1"/>
      <c r="I261" s="1"/>
      <c r="J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</row>
    <row r="262" spans="4:50" ht="24" customHeight="1" x14ac:dyDescent="0.2">
      <c r="D262" s="1"/>
      <c r="E262" s="1"/>
      <c r="F262" s="1"/>
      <c r="H262" s="1"/>
      <c r="I262" s="1"/>
      <c r="J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</row>
    <row r="263" spans="4:50" ht="24" customHeight="1" x14ac:dyDescent="0.2">
      <c r="D263" s="1"/>
      <c r="E263" s="1"/>
      <c r="F263" s="1"/>
      <c r="G263" s="68"/>
      <c r="AO263" s="1"/>
      <c r="AP263" s="1"/>
      <c r="AQ263" s="1"/>
      <c r="AR263" s="1"/>
      <c r="AS263" s="1"/>
      <c r="AT263" s="1"/>
      <c r="AU263" s="1"/>
      <c r="AV263" s="1"/>
      <c r="AW263" s="1"/>
      <c r="AX263" s="1"/>
    </row>
    <row r="264" spans="4:50" ht="24" customHeight="1" x14ac:dyDescent="0.2">
      <c r="D264" s="1"/>
      <c r="E264" s="1"/>
      <c r="F264" s="1"/>
      <c r="G264" s="68"/>
      <c r="AO264" s="1"/>
      <c r="AP264" s="1"/>
      <c r="AQ264" s="1"/>
      <c r="AR264" s="1"/>
      <c r="AS264" s="1"/>
      <c r="AT264" s="1"/>
      <c r="AU264" s="1"/>
      <c r="AV264" s="1"/>
      <c r="AW264" s="1"/>
      <c r="AX264" s="1"/>
    </row>
    <row r="265" spans="4:50" ht="24" customHeight="1" x14ac:dyDescent="0.2">
      <c r="D265" s="1"/>
      <c r="E265" s="1"/>
      <c r="F265" s="1"/>
      <c r="G265" s="68"/>
      <c r="AO265" s="1"/>
      <c r="AP265" s="1"/>
      <c r="AQ265" s="1"/>
      <c r="AR265" s="1"/>
      <c r="AS265" s="1"/>
      <c r="AT265" s="1"/>
      <c r="AU265" s="1"/>
      <c r="AV265" s="1"/>
      <c r="AW265" s="1"/>
      <c r="AX265" s="1"/>
    </row>
    <row r="266" spans="4:50" ht="24" customHeight="1" x14ac:dyDescent="0.2">
      <c r="D266" s="1"/>
      <c r="E266" s="1"/>
      <c r="F266" s="1"/>
      <c r="G266" s="68"/>
      <c r="AO266" s="1"/>
      <c r="AP266" s="1"/>
      <c r="AQ266" s="1"/>
      <c r="AR266" s="1"/>
      <c r="AS266" s="1"/>
      <c r="AT266" s="1"/>
      <c r="AU266" s="1"/>
      <c r="AV266" s="1"/>
      <c r="AW266" s="1"/>
      <c r="AX266" s="1"/>
    </row>
    <row r="267" spans="4:50" ht="24" customHeight="1" x14ac:dyDescent="0.2">
      <c r="D267" s="1"/>
      <c r="E267" s="1"/>
      <c r="F267" s="1"/>
      <c r="G267" s="1"/>
      <c r="H267" s="1"/>
      <c r="I267" s="1"/>
      <c r="J267" s="1"/>
      <c r="K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</row>
    <row r="268" spans="4:50" ht="24" customHeight="1" x14ac:dyDescent="0.2">
      <c r="D268" s="1"/>
      <c r="E268" s="1"/>
      <c r="F268" s="1"/>
      <c r="G268" s="1"/>
      <c r="H268" s="1"/>
      <c r="I268" s="1"/>
      <c r="J268" s="1"/>
      <c r="K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</row>
    <row r="269" spans="4:50" ht="24" customHeight="1" x14ac:dyDescent="0.2">
      <c r="D269" s="1"/>
      <c r="E269" s="1"/>
      <c r="F269" s="1"/>
      <c r="G269" s="1"/>
      <c r="H269" s="1"/>
      <c r="I269" s="1"/>
      <c r="J269" s="1"/>
      <c r="K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</row>
    <row r="270" spans="4:50" ht="24" customHeight="1" x14ac:dyDescent="0.2">
      <c r="D270" s="1"/>
      <c r="E270" s="1"/>
      <c r="F270" s="1"/>
      <c r="G270" s="1"/>
      <c r="H270" s="1"/>
      <c r="I270" s="1"/>
      <c r="J270" s="1"/>
      <c r="K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</row>
    <row r="271" spans="4:50" ht="24" customHeight="1" x14ac:dyDescent="0.2">
      <c r="D271" s="1"/>
      <c r="E271" s="1"/>
      <c r="F271" s="1"/>
      <c r="G271" s="1"/>
      <c r="H271" s="1"/>
      <c r="I271" s="1"/>
      <c r="J271" s="1"/>
      <c r="K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</row>
    <row r="272" spans="4:50" ht="24" customHeight="1" x14ac:dyDescent="0.2">
      <c r="D272" s="1"/>
      <c r="E272" s="1"/>
      <c r="F272" s="1"/>
      <c r="G272" s="1"/>
      <c r="H272" s="1"/>
      <c r="I272" s="1"/>
      <c r="J272" s="1"/>
      <c r="K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</row>
    <row r="273" spans="4:50" ht="24" customHeight="1" x14ac:dyDescent="0.2">
      <c r="D273" s="1"/>
      <c r="E273" s="1"/>
      <c r="F273" s="1"/>
      <c r="G273" s="1"/>
      <c r="H273" s="1"/>
      <c r="I273" s="1"/>
      <c r="J273" s="1"/>
      <c r="K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</row>
    <row r="274" spans="4:50" ht="24" customHeight="1" x14ac:dyDescent="0.2">
      <c r="D274" s="1"/>
      <c r="E274" s="1"/>
      <c r="F274" s="1"/>
      <c r="G274" s="1"/>
      <c r="H274" s="1"/>
      <c r="I274" s="1"/>
      <c r="J274" s="1"/>
      <c r="K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</row>
    <row r="275" spans="4:50" ht="24" customHeight="1" x14ac:dyDescent="0.2">
      <c r="D275" s="1"/>
      <c r="E275" s="1"/>
      <c r="F275" s="1"/>
      <c r="G275" s="1"/>
      <c r="H275" s="1"/>
      <c r="I275" s="1"/>
      <c r="J275" s="1"/>
      <c r="K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</row>
    <row r="276" spans="4:50" ht="24" customHeight="1" x14ac:dyDescent="0.2">
      <c r="D276" s="1"/>
      <c r="E276" s="1"/>
      <c r="F276" s="1"/>
      <c r="G276" s="1"/>
      <c r="H276" s="1"/>
      <c r="I276" s="1"/>
      <c r="J276" s="1"/>
      <c r="K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</row>
    <row r="277" spans="4:50" ht="24" customHeight="1" x14ac:dyDescent="0.2">
      <c r="D277" s="1"/>
      <c r="E277" s="1"/>
      <c r="F277" s="1"/>
      <c r="G277" s="1"/>
      <c r="H277" s="1"/>
      <c r="I277" s="1"/>
      <c r="J277" s="1"/>
      <c r="K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</row>
    <row r="278" spans="4:50" ht="24" customHeight="1" x14ac:dyDescent="0.2">
      <c r="D278" s="1"/>
      <c r="E278" s="1"/>
      <c r="F278" s="1"/>
      <c r="G278" s="1"/>
      <c r="H278" s="1"/>
      <c r="I278" s="1"/>
      <c r="J278" s="1"/>
      <c r="K278" s="1"/>
    </row>
    <row r="279" spans="4:50" ht="24" customHeight="1" x14ac:dyDescent="0.2">
      <c r="E279" s="1"/>
      <c r="F279" s="1"/>
      <c r="G279" s="1"/>
      <c r="H279" s="1"/>
      <c r="I279" s="1"/>
      <c r="J279" s="1"/>
      <c r="K279" s="1"/>
    </row>
    <row r="280" spans="4:50" ht="24" customHeight="1" x14ac:dyDescent="0.2">
      <c r="E280" s="1"/>
      <c r="F280" s="1"/>
      <c r="G280" s="1"/>
      <c r="H280" s="1"/>
      <c r="I280" s="1"/>
      <c r="J280" s="1"/>
      <c r="K280" s="1"/>
    </row>
    <row r="281" spans="4:50" ht="24" customHeight="1" x14ac:dyDescent="0.2">
      <c r="E281" s="1"/>
      <c r="F281" s="1"/>
      <c r="G281" s="1"/>
      <c r="H281" s="1"/>
      <c r="I281" s="1"/>
      <c r="J281" s="1"/>
      <c r="K281" s="1"/>
    </row>
    <row r="285" spans="4:50" ht="24" customHeight="1" x14ac:dyDescent="0.2">
      <c r="G285" s="70"/>
    </row>
    <row r="286" spans="4:50" ht="24" customHeight="1" x14ac:dyDescent="0.2">
      <c r="G286" s="70"/>
    </row>
    <row r="287" spans="4:50" ht="24" customHeight="1" x14ac:dyDescent="0.2">
      <c r="G287" s="70"/>
    </row>
    <row r="288" spans="4:50" ht="24" customHeight="1" x14ac:dyDescent="0.2">
      <c r="G288" s="70"/>
    </row>
    <row r="289" spans="7:69" ht="24" customHeight="1" x14ac:dyDescent="0.2">
      <c r="G289" s="70"/>
    </row>
    <row r="290" spans="7:69" ht="24" customHeight="1" x14ac:dyDescent="0.2">
      <c r="G290" s="70"/>
    </row>
    <row r="291" spans="7:69" ht="24" customHeight="1" x14ac:dyDescent="0.2">
      <c r="G291" s="70"/>
    </row>
    <row r="297" spans="7:69" ht="24" customHeight="1" x14ac:dyDescent="0.2">
      <c r="AK297" s="68"/>
      <c r="AL297" s="68"/>
      <c r="AM297" s="68"/>
      <c r="AN297" s="68"/>
      <c r="AO297" s="68"/>
      <c r="AP297" s="68"/>
      <c r="AQ297" s="70" t="s">
        <v>72</v>
      </c>
      <c r="AR297" s="68"/>
      <c r="AS297" s="68"/>
      <c r="AT297" s="68"/>
      <c r="AU297" s="68"/>
      <c r="AV297" s="68"/>
      <c r="AW297" s="68"/>
      <c r="AX297" s="68"/>
      <c r="AY297" s="68"/>
      <c r="AZ297" s="68"/>
      <c r="BA297" s="68"/>
      <c r="BB297" s="68"/>
      <c r="BC297" s="68"/>
      <c r="BD297" s="68"/>
      <c r="BE297" s="68"/>
      <c r="BF297" s="68"/>
      <c r="BG297" s="68"/>
      <c r="BH297" s="68"/>
      <c r="BI297" s="68"/>
      <c r="BJ297" s="68"/>
      <c r="BK297" s="68"/>
      <c r="BL297" s="68"/>
      <c r="BM297" s="68"/>
      <c r="BN297" s="68"/>
      <c r="BO297" s="68"/>
      <c r="BP297" s="68"/>
      <c r="BQ297" s="68"/>
    </row>
    <row r="298" spans="7:69" ht="24" customHeight="1" x14ac:dyDescent="0.2">
      <c r="AK298" s="68"/>
      <c r="AL298" s="68"/>
      <c r="AM298" s="68"/>
      <c r="AN298" s="68"/>
      <c r="AO298" s="68"/>
      <c r="AP298" s="68"/>
      <c r="AQ298" s="68"/>
      <c r="AR298" s="70">
        <v>1</v>
      </c>
      <c r="AS298" s="70">
        <v>2</v>
      </c>
      <c r="AT298" s="70">
        <v>3</v>
      </c>
      <c r="AU298" s="70">
        <v>4</v>
      </c>
      <c r="AV298" s="70">
        <v>5</v>
      </c>
      <c r="AW298" s="70">
        <v>6</v>
      </c>
      <c r="AX298" s="70">
        <v>7</v>
      </c>
      <c r="AY298" s="70">
        <v>8</v>
      </c>
      <c r="AZ298" s="70">
        <v>9</v>
      </c>
      <c r="BA298" s="70">
        <v>10</v>
      </c>
      <c r="BB298" s="70">
        <v>11</v>
      </c>
      <c r="BC298" s="70">
        <v>12</v>
      </c>
      <c r="BD298" s="68"/>
      <c r="BE298" s="68"/>
      <c r="BF298" s="68"/>
      <c r="BG298" s="68"/>
      <c r="BH298" s="68"/>
      <c r="BI298" s="68"/>
      <c r="BJ298" s="68"/>
      <c r="BK298" s="68"/>
      <c r="BL298" s="68"/>
      <c r="BM298" s="68"/>
      <c r="BN298" s="68"/>
      <c r="BO298" s="68"/>
      <c r="BP298" s="68"/>
      <c r="BQ298" s="68"/>
    </row>
    <row r="299" spans="7:69" ht="24" customHeight="1" x14ac:dyDescent="0.2">
      <c r="S299" s="1">
        <v>1</v>
      </c>
      <c r="T299" s="1">
        <v>2</v>
      </c>
      <c r="U299" s="1">
        <v>3</v>
      </c>
      <c r="V299" s="1">
        <v>4</v>
      </c>
      <c r="W299" s="1">
        <v>5</v>
      </c>
      <c r="X299" s="1">
        <v>6</v>
      </c>
      <c r="Y299" s="1">
        <v>7</v>
      </c>
      <c r="Z299" s="1">
        <v>8</v>
      </c>
      <c r="AA299" s="1">
        <v>9</v>
      </c>
      <c r="AC299" s="1">
        <v>10</v>
      </c>
      <c r="AE299" s="1">
        <v>11</v>
      </c>
      <c r="AG299" s="1">
        <v>12</v>
      </c>
      <c r="AK299" s="68"/>
      <c r="AL299" s="68"/>
      <c r="AM299" s="68"/>
      <c r="AN299" s="68"/>
      <c r="AO299" s="68"/>
      <c r="AP299" s="68"/>
      <c r="AQ299" s="68"/>
      <c r="AR299" s="70"/>
      <c r="AS299" s="68"/>
      <c r="AT299" s="68"/>
      <c r="AU299" s="68"/>
      <c r="AV299" s="68"/>
      <c r="AW299" s="68"/>
      <c r="AX299" s="68"/>
      <c r="AY299" s="68"/>
      <c r="AZ299" s="68"/>
      <c r="BA299" s="68"/>
      <c r="BB299" s="68"/>
      <c r="BC299" s="68"/>
      <c r="BD299" s="68"/>
      <c r="BE299" s="68"/>
      <c r="BF299" s="68"/>
      <c r="BG299" s="68"/>
      <c r="BH299" s="68"/>
      <c r="BI299" s="68"/>
      <c r="BJ299" s="68"/>
      <c r="BK299" s="68"/>
      <c r="BL299" s="68"/>
      <c r="BM299" s="68"/>
      <c r="BN299" s="68"/>
      <c r="BO299" s="68"/>
      <c r="BP299" s="68"/>
      <c r="BQ299" s="68"/>
    </row>
    <row r="300" spans="7:69" ht="24" customHeight="1" x14ac:dyDescent="0.2">
      <c r="S300" s="1"/>
      <c r="AK300" s="68"/>
      <c r="AL300" s="68"/>
      <c r="AM300" s="68"/>
      <c r="AN300" s="68"/>
      <c r="AO300" s="68"/>
      <c r="AP300" s="68"/>
      <c r="AQ300" s="70"/>
      <c r="AR300" s="72" cm="1">
        <f t="array" ref="AR300:AZ303">_xlfn.ANCHORARRAY(S313)</f>
        <v>4</v>
      </c>
      <c r="AS300" s="73">
        <v>4</v>
      </c>
      <c r="AT300" s="73">
        <v>5</v>
      </c>
      <c r="AU300" s="73">
        <v>5</v>
      </c>
      <c r="AV300" s="73">
        <v>4</v>
      </c>
      <c r="AW300" s="73">
        <v>4</v>
      </c>
      <c r="AX300" s="73">
        <v>4</v>
      </c>
      <c r="AY300" s="73">
        <v>4</v>
      </c>
      <c r="AZ300" s="73">
        <v>5</v>
      </c>
      <c r="BA300" s="73" cm="1">
        <f t="array" ref="BA300:BA303">AC313:AC316</f>
        <v>5</v>
      </c>
      <c r="BB300" s="73" cm="1">
        <f t="array" ref="BB300:BB303">_xlfn.ANCHORARRAY(AE313)</f>
        <v>4</v>
      </c>
      <c r="BC300" s="73" cm="1">
        <f t="array" ref="BC300:BC303">_xlfn.ANCHORARRAY(AG313)</f>
        <v>4</v>
      </c>
      <c r="BD300" s="68"/>
      <c r="BE300" s="68"/>
      <c r="BF300" s="68"/>
      <c r="BG300" s="68"/>
      <c r="BH300" s="68"/>
      <c r="BI300" s="68"/>
      <c r="BJ300" s="68"/>
      <c r="BK300" s="68"/>
      <c r="BL300" s="68"/>
      <c r="BM300" s="68"/>
      <c r="BN300" s="68"/>
      <c r="BO300" s="68"/>
      <c r="BP300" s="68"/>
      <c r="BQ300" s="68"/>
    </row>
    <row r="301" spans="7:69" ht="24" customHeight="1" x14ac:dyDescent="0.2">
      <c r="S301" s="38">
        <v>1</v>
      </c>
      <c r="T301" s="38">
        <v>0</v>
      </c>
      <c r="U301" s="38">
        <v>0</v>
      </c>
      <c r="V301" s="38">
        <v>0</v>
      </c>
      <c r="W301" s="38">
        <v>0</v>
      </c>
      <c r="X301" s="38">
        <v>1</v>
      </c>
      <c r="Y301" s="38">
        <v>1</v>
      </c>
      <c r="Z301" s="38">
        <v>0</v>
      </c>
      <c r="AA301" s="38">
        <v>0</v>
      </c>
      <c r="AC301" s="38">
        <v>0</v>
      </c>
      <c r="AE301" s="38">
        <v>0</v>
      </c>
      <c r="AG301" s="38">
        <v>1</v>
      </c>
      <c r="AK301" s="68"/>
      <c r="AL301" s="68"/>
      <c r="AM301" s="68"/>
      <c r="AN301" s="68"/>
      <c r="AO301" s="68"/>
      <c r="AP301" s="68"/>
      <c r="AQ301" s="70"/>
      <c r="AR301" s="74">
        <v>0</v>
      </c>
      <c r="AS301" s="75">
        <v>0</v>
      </c>
      <c r="AT301" s="75">
        <v>-1</v>
      </c>
      <c r="AU301" s="75">
        <v>0</v>
      </c>
      <c r="AV301" s="75">
        <v>0</v>
      </c>
      <c r="AW301" s="75">
        <v>1</v>
      </c>
      <c r="AX301" s="75">
        <v>0</v>
      </c>
      <c r="AY301" s="75">
        <v>0</v>
      </c>
      <c r="AZ301" s="75">
        <v>-1</v>
      </c>
      <c r="BA301" s="75">
        <v>0</v>
      </c>
      <c r="BB301" s="75">
        <v>0</v>
      </c>
      <c r="BC301" s="75">
        <v>1</v>
      </c>
      <c r="BD301" s="68"/>
      <c r="BE301" s="68"/>
      <c r="BF301" s="68"/>
      <c r="BG301" s="68"/>
      <c r="BH301" s="68"/>
      <c r="BI301" s="68"/>
      <c r="BJ301" s="68"/>
      <c r="BK301" s="68"/>
      <c r="BL301" s="68"/>
      <c r="BM301" s="68"/>
      <c r="BN301" s="68"/>
      <c r="BO301" s="68"/>
      <c r="BP301" s="68"/>
      <c r="BQ301" s="68"/>
    </row>
    <row r="302" spans="7:69" ht="24" customHeight="1" x14ac:dyDescent="0.2">
      <c r="S302" s="39">
        <v>0</v>
      </c>
      <c r="T302" s="39">
        <v>1</v>
      </c>
      <c r="U302" s="39">
        <v>0</v>
      </c>
      <c r="V302" s="39">
        <v>0</v>
      </c>
      <c r="W302" s="39">
        <v>0</v>
      </c>
      <c r="X302" s="39">
        <v>1</v>
      </c>
      <c r="Y302" s="39">
        <v>0</v>
      </c>
      <c r="Z302" s="39">
        <v>1</v>
      </c>
      <c r="AA302" s="39">
        <v>0</v>
      </c>
      <c r="AC302" s="39">
        <v>0</v>
      </c>
      <c r="AE302" s="39">
        <v>0</v>
      </c>
      <c r="AG302" s="39">
        <v>1</v>
      </c>
      <c r="AK302" s="68"/>
      <c r="AL302" s="68"/>
      <c r="AM302" s="68"/>
      <c r="AN302" s="68"/>
      <c r="AO302" s="68"/>
      <c r="AP302" s="68"/>
      <c r="AQ302" s="70"/>
      <c r="AR302" s="74">
        <v>1</v>
      </c>
      <c r="AS302" s="75">
        <v>2</v>
      </c>
      <c r="AT302" s="75">
        <v>0</v>
      </c>
      <c r="AU302" s="75">
        <v>2</v>
      </c>
      <c r="AV302" s="75">
        <v>0</v>
      </c>
      <c r="AW302" s="75">
        <v>3</v>
      </c>
      <c r="AX302" s="75">
        <v>1</v>
      </c>
      <c r="AY302" s="75">
        <v>2</v>
      </c>
      <c r="AZ302" s="75">
        <v>0</v>
      </c>
      <c r="BA302" s="75">
        <v>2</v>
      </c>
      <c r="BB302" s="75">
        <v>0</v>
      </c>
      <c r="BC302" s="75">
        <v>3</v>
      </c>
      <c r="BD302" s="68"/>
      <c r="BE302" s="68"/>
      <c r="BF302" s="68"/>
      <c r="BG302" s="68"/>
      <c r="BH302" s="68"/>
      <c r="BI302" s="68"/>
      <c r="BJ302" s="68"/>
      <c r="BK302" s="68"/>
      <c r="BL302" s="68"/>
      <c r="BM302" s="68"/>
      <c r="BN302" s="68"/>
      <c r="BO302" s="68"/>
      <c r="BP302" s="68"/>
      <c r="BQ302" s="68"/>
    </row>
    <row r="303" spans="7:69" ht="24" customHeight="1" x14ac:dyDescent="0.2">
      <c r="S303" s="39">
        <v>0</v>
      </c>
      <c r="T303" s="39">
        <v>1</v>
      </c>
      <c r="U303" s="39">
        <v>1</v>
      </c>
      <c r="V303" s="39">
        <v>1</v>
      </c>
      <c r="W303" s="39">
        <v>1</v>
      </c>
      <c r="X303" s="39">
        <v>0</v>
      </c>
      <c r="Y303" s="39">
        <v>0</v>
      </c>
      <c r="Z303" s="39">
        <v>1</v>
      </c>
      <c r="AA303" s="39">
        <v>1</v>
      </c>
      <c r="AC303" s="39">
        <v>1</v>
      </c>
      <c r="AE303" s="39">
        <v>1</v>
      </c>
      <c r="AG303" s="39">
        <v>0</v>
      </c>
      <c r="AK303" s="68"/>
      <c r="AL303" s="68"/>
      <c r="AM303" s="68"/>
      <c r="AN303" s="68"/>
      <c r="AO303" s="68"/>
      <c r="AP303" s="68"/>
      <c r="AQ303" s="70"/>
      <c r="AR303" s="76">
        <v>3</v>
      </c>
      <c r="AS303" s="77">
        <v>5</v>
      </c>
      <c r="AT303" s="77">
        <v>4</v>
      </c>
      <c r="AU303" s="77">
        <v>4</v>
      </c>
      <c r="AV303" s="77">
        <v>5</v>
      </c>
      <c r="AW303" s="77">
        <v>4</v>
      </c>
      <c r="AX303" s="77">
        <v>3</v>
      </c>
      <c r="AY303" s="77">
        <v>5</v>
      </c>
      <c r="AZ303" s="77">
        <v>4</v>
      </c>
      <c r="BA303" s="77">
        <v>4</v>
      </c>
      <c r="BB303" s="77">
        <v>5</v>
      </c>
      <c r="BC303" s="77">
        <v>4</v>
      </c>
      <c r="BD303" s="68"/>
      <c r="BE303" s="68"/>
      <c r="BF303" s="68"/>
      <c r="BG303" s="68"/>
      <c r="BH303" s="68"/>
      <c r="BI303" s="68"/>
      <c r="BJ303" s="68"/>
      <c r="BK303" s="68"/>
      <c r="BL303" s="68"/>
      <c r="BM303" s="68"/>
      <c r="BN303" s="68"/>
      <c r="BO303" s="68"/>
      <c r="BP303" s="68"/>
      <c r="BQ303" s="68"/>
    </row>
    <row r="304" spans="7:69" ht="24" customHeight="1" x14ac:dyDescent="0.2">
      <c r="S304" s="39">
        <v>1</v>
      </c>
      <c r="T304" s="39">
        <v>0</v>
      </c>
      <c r="U304" s="39">
        <v>1</v>
      </c>
      <c r="V304" s="39">
        <v>1</v>
      </c>
      <c r="W304" s="39">
        <v>0</v>
      </c>
      <c r="X304" s="39">
        <v>0</v>
      </c>
      <c r="Y304" s="39">
        <v>1</v>
      </c>
      <c r="Z304" s="39">
        <v>0</v>
      </c>
      <c r="AA304" s="39">
        <v>1</v>
      </c>
      <c r="AC304" s="39">
        <v>1</v>
      </c>
      <c r="AE304" s="39">
        <v>0</v>
      </c>
      <c r="AG304" s="39">
        <v>0</v>
      </c>
      <c r="AK304" s="68"/>
      <c r="AL304" s="70"/>
      <c r="AM304" s="68"/>
      <c r="AN304" s="68"/>
      <c r="AO304" s="68"/>
      <c r="AP304" s="68"/>
      <c r="AQ304" s="70"/>
      <c r="AR304" s="70" t="s">
        <v>0</v>
      </c>
      <c r="AS304" s="70" t="s">
        <v>0</v>
      </c>
      <c r="AT304" s="70" t="s">
        <v>0</v>
      </c>
      <c r="AU304" s="70" t="s">
        <v>0</v>
      </c>
      <c r="AV304" s="70" t="s">
        <v>0</v>
      </c>
      <c r="AW304" s="70" t="s">
        <v>0</v>
      </c>
      <c r="AX304" s="70" t="s">
        <v>0</v>
      </c>
      <c r="AY304" s="70" t="s">
        <v>0</v>
      </c>
      <c r="AZ304" s="70" t="s">
        <v>0</v>
      </c>
      <c r="BA304" s="70" t="s">
        <v>0</v>
      </c>
      <c r="BB304" s="70" t="s">
        <v>0</v>
      </c>
      <c r="BC304" s="70" t="s">
        <v>0</v>
      </c>
      <c r="BD304" s="68"/>
      <c r="BE304" s="68"/>
      <c r="BF304" s="68"/>
      <c r="BG304" s="68"/>
      <c r="BH304" s="68"/>
      <c r="BI304" s="68"/>
      <c r="BJ304" s="68"/>
      <c r="BK304" s="68"/>
      <c r="BL304" s="68"/>
      <c r="BM304" s="68"/>
      <c r="BN304" s="68"/>
      <c r="BO304" s="68"/>
      <c r="BP304" s="68"/>
      <c r="BQ304" s="68"/>
    </row>
    <row r="305" spans="8:69" ht="24" customHeight="1" x14ac:dyDescent="0.2">
      <c r="S305" s="39">
        <v>0</v>
      </c>
      <c r="T305" s="39">
        <v>1</v>
      </c>
      <c r="U305" s="39">
        <v>0</v>
      </c>
      <c r="V305" s="39">
        <v>1</v>
      </c>
      <c r="W305" s="39">
        <v>0</v>
      </c>
      <c r="X305" s="39">
        <v>1</v>
      </c>
      <c r="Y305" s="39">
        <v>0</v>
      </c>
      <c r="Z305" s="39">
        <v>1</v>
      </c>
      <c r="AA305" s="39">
        <v>0</v>
      </c>
      <c r="AC305" s="39">
        <v>1</v>
      </c>
      <c r="AE305" s="39">
        <v>0</v>
      </c>
      <c r="AG305" s="39">
        <v>1</v>
      </c>
      <c r="AK305" s="91" t="s">
        <v>96</v>
      </c>
      <c r="AR305" s="68"/>
      <c r="AS305" s="68"/>
      <c r="AT305" s="68"/>
      <c r="AU305" s="68"/>
      <c r="AV305" s="68"/>
      <c r="AW305" s="68"/>
      <c r="AX305" s="68"/>
      <c r="AY305" s="68"/>
      <c r="AZ305" s="68"/>
      <c r="BA305" s="68"/>
      <c r="BB305" s="68"/>
      <c r="BC305" s="68"/>
      <c r="BD305" s="68"/>
      <c r="BE305" s="68"/>
      <c r="BF305" s="68"/>
      <c r="BG305" s="68"/>
      <c r="BH305" s="68"/>
      <c r="BI305" s="68"/>
      <c r="BJ305" s="68"/>
      <c r="BK305" s="68"/>
      <c r="BL305" s="68"/>
      <c r="BM305" s="68"/>
      <c r="BN305" s="68"/>
      <c r="BO305" s="68"/>
      <c r="BP305" s="68"/>
      <c r="BQ305" s="68"/>
    </row>
    <row r="306" spans="8:69" ht="24" customHeight="1" x14ac:dyDescent="0.2">
      <c r="S306" s="39">
        <v>0</v>
      </c>
      <c r="T306" s="39">
        <v>1</v>
      </c>
      <c r="U306" s="39">
        <v>0</v>
      </c>
      <c r="V306" s="39">
        <v>0</v>
      </c>
      <c r="W306" s="39">
        <v>1</v>
      </c>
      <c r="X306" s="39">
        <v>0</v>
      </c>
      <c r="Y306" s="39">
        <v>0</v>
      </c>
      <c r="Z306" s="39">
        <v>1</v>
      </c>
      <c r="AA306" s="39">
        <v>0</v>
      </c>
      <c r="AC306" s="39">
        <v>0</v>
      </c>
      <c r="AE306" s="39">
        <v>1</v>
      </c>
      <c r="AG306" s="39">
        <v>0</v>
      </c>
      <c r="AK306" s="68"/>
      <c r="AL306" s="78" cm="1">
        <f t="array" ref="AL306:AO314">TRANSPOSE(S318:AA321)</f>
        <v>5</v>
      </c>
      <c r="AM306" s="79">
        <v>4</v>
      </c>
      <c r="AN306" s="79">
        <v>0</v>
      </c>
      <c r="AO306" s="80">
        <v>4</v>
      </c>
      <c r="AP306" s="70" t="s">
        <v>3</v>
      </c>
      <c r="AQ306" s="68"/>
      <c r="AR306" s="70"/>
      <c r="AS306" s="70"/>
      <c r="AT306" s="70"/>
      <c r="AU306" s="70"/>
      <c r="AV306" s="70"/>
      <c r="AW306" s="70"/>
      <c r="AX306" s="68"/>
      <c r="AY306" s="68"/>
      <c r="AZ306" s="68"/>
      <c r="BA306" s="68" cm="1">
        <f t="array" ref="BA306:BA315">MMULT(AL306:AO315,_xlfn.ANCHORARRAY(BA300))</f>
        <v>41</v>
      </c>
      <c r="BB306" s="68" cm="1">
        <f t="array" ref="BB306:BB316">MMULT(AL306:AO316,_xlfn.ANCHORARRAY(BB300))</f>
        <v>40</v>
      </c>
      <c r="BC306" s="68" cm="1">
        <f t="array" ref="BC306:BC317">MMULT(AL306:AO317,_xlfn.ANCHORARRAY(BC300))</f>
        <v>40</v>
      </c>
      <c r="BD306" s="68"/>
      <c r="BE306" s="70" t="s">
        <v>3</v>
      </c>
      <c r="BF306" s="18"/>
      <c r="BG306" s="18"/>
      <c r="BH306" s="18"/>
      <c r="BI306" s="18"/>
      <c r="BJ306" s="18"/>
      <c r="BK306" s="18"/>
      <c r="BL306" s="18"/>
      <c r="BM306" s="18"/>
      <c r="BN306" s="18"/>
      <c r="BO306" s="18" cm="1">
        <f t="array" ref="BO306:BO315">_xlfn.LET(_xlpm.x,_xlfn.ANCHORARRAY(BA306), EXP(_xlpm.x) / SUM(EXP(_xlpm.x)))</f>
        <v>0.28750041018606387</v>
      </c>
      <c r="BP306" s="18" cm="1">
        <f t="array" ref="BP306:BP316">_xlfn.LET(_xlpm.x,_xlfn.ANCHORARRAY(BB306), EXP(_xlpm.x) / SUM(EXP(_xlpm.x)))</f>
        <v>7.757080775001253E-2</v>
      </c>
      <c r="BQ306" s="18" cm="1">
        <f t="array" ref="BQ306:BQ317">_xlfn.LET(_xlpm.x,BC306:BC317, EXP(_xlpm.x) / SUM(EXP(_xlpm.x)))</f>
        <v>0.23388373198500398</v>
      </c>
    </row>
    <row r="307" spans="8:69" ht="24" customHeight="1" x14ac:dyDescent="0.2">
      <c r="S307" s="39">
        <v>1</v>
      </c>
      <c r="T307" s="39">
        <v>0</v>
      </c>
      <c r="U307" s="39">
        <v>1</v>
      </c>
      <c r="V307" s="39">
        <v>1</v>
      </c>
      <c r="W307" s="39">
        <v>1</v>
      </c>
      <c r="X307" s="39">
        <v>1</v>
      </c>
      <c r="Y307" s="39">
        <v>1</v>
      </c>
      <c r="Z307" s="39">
        <v>0</v>
      </c>
      <c r="AA307" s="39">
        <v>1</v>
      </c>
      <c r="AC307" s="39">
        <v>1</v>
      </c>
      <c r="AE307" s="39">
        <v>1</v>
      </c>
      <c r="AG307" s="39">
        <v>1</v>
      </c>
      <c r="AK307" s="68"/>
      <c r="AL307" s="81">
        <v>2</v>
      </c>
      <c r="AM307" s="82">
        <v>2</v>
      </c>
      <c r="AN307" s="82">
        <v>1</v>
      </c>
      <c r="AO307" s="77">
        <v>3</v>
      </c>
      <c r="AP307" s="70" t="s">
        <v>3</v>
      </c>
      <c r="AQ307" s="68"/>
      <c r="AR307" s="70"/>
      <c r="AS307" s="70"/>
      <c r="AT307" s="70"/>
      <c r="AU307" s="70"/>
      <c r="AV307" s="70"/>
      <c r="AW307" s="70"/>
      <c r="AX307" s="68"/>
      <c r="AY307" s="68"/>
      <c r="AZ307" s="68"/>
      <c r="BA307" s="68">
        <v>24</v>
      </c>
      <c r="BB307" s="68">
        <v>23</v>
      </c>
      <c r="BC307" s="68">
        <v>25</v>
      </c>
      <c r="BD307" s="68"/>
      <c r="BE307" s="70" t="s">
        <v>3</v>
      </c>
      <c r="BF307" s="87"/>
      <c r="BG307" s="88"/>
      <c r="BH307" s="88"/>
      <c r="BI307" s="88"/>
      <c r="BJ307" s="88"/>
      <c r="BK307" s="88"/>
      <c r="BL307" s="88"/>
      <c r="BM307" s="88"/>
      <c r="BN307" s="88"/>
      <c r="BO307" s="88">
        <v>1.190233792295493E-8</v>
      </c>
      <c r="BP307" s="88">
        <v>3.2113831288090959E-9</v>
      </c>
      <c r="BQ307" s="19">
        <v>7.1545576341839821E-8</v>
      </c>
    </row>
    <row r="308" spans="8:69" ht="24" customHeight="1" x14ac:dyDescent="0.2">
      <c r="S308" s="40">
        <v>1</v>
      </c>
      <c r="T308" s="40">
        <v>0</v>
      </c>
      <c r="U308" s="40">
        <v>1</v>
      </c>
      <c r="V308" s="40">
        <v>0</v>
      </c>
      <c r="W308" s="40">
        <v>0</v>
      </c>
      <c r="X308" s="40">
        <v>0</v>
      </c>
      <c r="Y308" s="40">
        <v>1</v>
      </c>
      <c r="Z308" s="40">
        <v>0</v>
      </c>
      <c r="AA308" s="40">
        <v>1</v>
      </c>
      <c r="AC308" s="40">
        <v>0</v>
      </c>
      <c r="AE308" s="40">
        <v>0</v>
      </c>
      <c r="AG308" s="40">
        <v>0</v>
      </c>
      <c r="AK308" s="68"/>
      <c r="AL308" s="81">
        <v>4</v>
      </c>
      <c r="AM308" s="82">
        <v>4</v>
      </c>
      <c r="AN308" s="82">
        <v>0</v>
      </c>
      <c r="AO308" s="77">
        <v>5</v>
      </c>
      <c r="AP308" s="70" t="s">
        <v>3</v>
      </c>
      <c r="AQ308" s="68"/>
      <c r="AR308" s="70"/>
      <c r="AS308" s="70"/>
      <c r="AT308" s="70"/>
      <c r="AU308" s="70"/>
      <c r="AV308" s="70"/>
      <c r="AW308" s="70"/>
      <c r="AX308" s="68"/>
      <c r="AY308" s="68"/>
      <c r="AZ308" s="68"/>
      <c r="BA308" s="68">
        <v>40</v>
      </c>
      <c r="BB308" s="68">
        <v>41</v>
      </c>
      <c r="BC308" s="68">
        <v>40</v>
      </c>
      <c r="BD308" s="68"/>
      <c r="BE308" s="70" t="s">
        <v>3</v>
      </c>
      <c r="BF308" s="87"/>
      <c r="BG308" s="88"/>
      <c r="BH308" s="88"/>
      <c r="BI308" s="88"/>
      <c r="BJ308" s="88"/>
      <c r="BK308" s="88"/>
      <c r="BL308" s="88"/>
      <c r="BM308" s="88"/>
      <c r="BN308" s="88"/>
      <c r="BO308" s="88">
        <v>0.10576549023580964</v>
      </c>
      <c r="BP308" s="88">
        <v>0.21085931712574912</v>
      </c>
      <c r="BQ308" s="19">
        <v>0.23388373198500398</v>
      </c>
    </row>
    <row r="309" spans="8:69" ht="24" customHeight="1" x14ac:dyDescent="0.2">
      <c r="S309" s="70" t="s">
        <v>0</v>
      </c>
      <c r="T309" s="70" t="s">
        <v>0</v>
      </c>
      <c r="U309" s="70" t="s">
        <v>0</v>
      </c>
      <c r="V309" s="70" t="s">
        <v>0</v>
      </c>
      <c r="W309" s="70" t="s">
        <v>0</v>
      </c>
      <c r="X309" s="70" t="s">
        <v>0</v>
      </c>
      <c r="Y309" s="70" t="s">
        <v>0</v>
      </c>
      <c r="Z309" s="70" t="s">
        <v>0</v>
      </c>
      <c r="AA309" s="70" t="s">
        <v>0</v>
      </c>
      <c r="AC309" s="70" t="s">
        <v>0</v>
      </c>
      <c r="AE309" s="70" t="s">
        <v>0</v>
      </c>
      <c r="AG309" s="70" t="s">
        <v>0</v>
      </c>
      <c r="AK309" s="68"/>
      <c r="AL309" s="81">
        <v>4</v>
      </c>
      <c r="AM309" s="82">
        <v>2</v>
      </c>
      <c r="AN309" s="82">
        <v>0</v>
      </c>
      <c r="AO309" s="77">
        <v>5</v>
      </c>
      <c r="AP309" s="70" t="s">
        <v>3</v>
      </c>
      <c r="AQ309" s="68"/>
      <c r="AR309" s="70"/>
      <c r="AS309" s="70"/>
      <c r="AT309" s="70"/>
      <c r="AU309" s="70"/>
      <c r="AV309" s="70"/>
      <c r="AW309" s="70"/>
      <c r="AX309" s="68"/>
      <c r="AY309" s="68"/>
      <c r="AZ309" s="68"/>
      <c r="BA309" s="68">
        <v>40</v>
      </c>
      <c r="BB309" s="68">
        <v>41</v>
      </c>
      <c r="BC309" s="68">
        <v>38</v>
      </c>
      <c r="BD309" s="68"/>
      <c r="BE309" s="70" t="s">
        <v>3</v>
      </c>
      <c r="BF309" s="87"/>
      <c r="BG309" s="88"/>
      <c r="BH309" s="88"/>
      <c r="BI309" s="88"/>
      <c r="BJ309" s="88"/>
      <c r="BK309" s="88"/>
      <c r="BL309" s="88"/>
      <c r="BM309" s="88"/>
      <c r="BN309" s="88"/>
      <c r="BO309" s="88">
        <v>0.10576549023580964</v>
      </c>
      <c r="BP309" s="88">
        <v>0.21085931712574912</v>
      </c>
      <c r="BQ309" s="19">
        <v>3.1652721112626521E-2</v>
      </c>
    </row>
    <row r="310" spans="8:69" ht="24" customHeight="1" x14ac:dyDescent="0.2">
      <c r="AK310" s="68"/>
      <c r="AL310" s="81">
        <v>3</v>
      </c>
      <c r="AM310" s="82">
        <v>1</v>
      </c>
      <c r="AN310" s="82">
        <v>-1</v>
      </c>
      <c r="AO310" s="77">
        <v>3</v>
      </c>
      <c r="AP310" s="70" t="s">
        <v>3</v>
      </c>
      <c r="AQ310" s="68"/>
      <c r="AR310" s="70"/>
      <c r="AS310" s="70"/>
      <c r="AT310" s="70"/>
      <c r="AU310" s="70"/>
      <c r="AV310" s="70"/>
      <c r="AW310" s="70"/>
      <c r="AX310" s="68"/>
      <c r="AY310" s="68"/>
      <c r="AZ310" s="68"/>
      <c r="BA310" s="68">
        <v>25</v>
      </c>
      <c r="BB310" s="68">
        <v>27</v>
      </c>
      <c r="BC310" s="68">
        <v>22</v>
      </c>
      <c r="BD310" s="68"/>
      <c r="BE310" s="70" t="s">
        <v>3</v>
      </c>
      <c r="BF310" s="87"/>
      <c r="BG310" s="88"/>
      <c r="BH310" s="88"/>
      <c r="BI310" s="88"/>
      <c r="BJ310" s="88"/>
      <c r="BK310" s="88"/>
      <c r="BL310" s="88"/>
      <c r="BM310" s="88"/>
      <c r="BN310" s="88"/>
      <c r="BO310" s="88">
        <v>3.2353908892147368E-8</v>
      </c>
      <c r="BP310" s="88">
        <v>1.753355778806272E-7</v>
      </c>
      <c r="BQ310" s="19">
        <v>3.5620445007494079E-9</v>
      </c>
    </row>
    <row r="311" spans="8:69" ht="24" customHeight="1" x14ac:dyDescent="0.2">
      <c r="AK311" s="68"/>
      <c r="AL311" s="81">
        <v>4</v>
      </c>
      <c r="AM311" s="82">
        <v>2</v>
      </c>
      <c r="AN311" s="82">
        <v>0</v>
      </c>
      <c r="AO311" s="77">
        <v>4</v>
      </c>
      <c r="AP311" s="70" t="s">
        <v>3</v>
      </c>
      <c r="AQ311" s="68"/>
      <c r="AR311" s="70"/>
      <c r="AS311" s="70"/>
      <c r="AT311" s="70"/>
      <c r="AU311" s="70"/>
      <c r="AV311" s="70"/>
      <c r="AW311" s="70"/>
      <c r="AX311" s="68"/>
      <c r="AY311" s="68"/>
      <c r="AZ311" s="68"/>
      <c r="BA311" s="68">
        <v>36</v>
      </c>
      <c r="BB311" s="68">
        <v>36</v>
      </c>
      <c r="BC311" s="68">
        <v>34</v>
      </c>
      <c r="BD311" s="68"/>
      <c r="BE311" s="70" t="s">
        <v>3</v>
      </c>
      <c r="BF311" s="87"/>
      <c r="BG311" s="88"/>
      <c r="BH311" s="88"/>
      <c r="BI311" s="88"/>
      <c r="BJ311" s="88"/>
      <c r="BK311" s="88"/>
      <c r="BL311" s="88"/>
      <c r="BM311" s="88"/>
      <c r="BN311" s="88"/>
      <c r="BO311" s="88">
        <v>1.9371625260490299E-3</v>
      </c>
      <c r="BP311" s="88">
        <v>1.4207589030566521E-3</v>
      </c>
      <c r="BQ311" s="19">
        <v>5.7973980974467974E-4</v>
      </c>
    </row>
    <row r="312" spans="8:69" ht="24" customHeight="1" x14ac:dyDescent="0.2">
      <c r="AK312" s="68"/>
      <c r="AL312" s="81">
        <v>5</v>
      </c>
      <c r="AM312" s="82">
        <v>4</v>
      </c>
      <c r="AN312" s="82">
        <v>0</v>
      </c>
      <c r="AO312" s="77">
        <v>4</v>
      </c>
      <c r="AP312" s="70" t="s">
        <v>3</v>
      </c>
      <c r="AQ312" s="68"/>
      <c r="AR312" s="68"/>
      <c r="AS312" s="68"/>
      <c r="AT312" s="68"/>
      <c r="AU312" s="68"/>
      <c r="AV312" s="68"/>
      <c r="AW312" s="68"/>
      <c r="AX312" s="68"/>
      <c r="AY312" s="68"/>
      <c r="AZ312" s="68"/>
      <c r="BA312" s="68">
        <v>41</v>
      </c>
      <c r="BB312" s="68">
        <v>40</v>
      </c>
      <c r="BC312" s="68">
        <v>40</v>
      </c>
      <c r="BD312" s="68"/>
      <c r="BE312" s="70" t="s">
        <v>3</v>
      </c>
      <c r="BF312" s="87"/>
      <c r="BG312" s="88"/>
      <c r="BH312" s="88"/>
      <c r="BI312" s="88"/>
      <c r="BJ312" s="88"/>
      <c r="BK312" s="88"/>
      <c r="BL312" s="88"/>
      <c r="BM312" s="88"/>
      <c r="BN312" s="88"/>
      <c r="BO312" s="88">
        <v>0.28750041018606387</v>
      </c>
      <c r="BP312" s="88">
        <v>7.757080775001253E-2</v>
      </c>
      <c r="BQ312" s="19">
        <v>0.23388373198500398</v>
      </c>
    </row>
    <row r="313" spans="8:69" ht="24" customHeight="1" x14ac:dyDescent="0.2">
      <c r="H313" t="s">
        <v>93</v>
      </c>
      <c r="I313" s="44">
        <v>0</v>
      </c>
      <c r="J313" s="45">
        <v>1</v>
      </c>
      <c r="K313" s="45">
        <v>1</v>
      </c>
      <c r="L313" s="45">
        <v>1</v>
      </c>
      <c r="M313" s="45">
        <v>1</v>
      </c>
      <c r="N313" s="45">
        <v>1</v>
      </c>
      <c r="O313" s="45">
        <v>2</v>
      </c>
      <c r="P313" s="46">
        <v>1</v>
      </c>
      <c r="Q313" s="70" t="s">
        <v>3</v>
      </c>
      <c r="R313" s="1" t="s">
        <v>72</v>
      </c>
      <c r="S313" s="38" cm="1">
        <f t="array" ref="S313:AA316">MMULT(I313:P316,S301:AA308)</f>
        <v>4</v>
      </c>
      <c r="T313" s="38">
        <v>4</v>
      </c>
      <c r="U313" s="38">
        <v>5</v>
      </c>
      <c r="V313" s="38">
        <v>5</v>
      </c>
      <c r="W313" s="38">
        <v>4</v>
      </c>
      <c r="X313" s="38">
        <v>4</v>
      </c>
      <c r="Y313" s="38">
        <v>4</v>
      </c>
      <c r="Z313" s="38">
        <v>4</v>
      </c>
      <c r="AA313" s="38">
        <v>5</v>
      </c>
      <c r="AC313" s="38" cm="1">
        <f t="array" ref="AC313:AC316">MMULT(I313:P316,AC301:AC308)</f>
        <v>5</v>
      </c>
      <c r="AE313" s="38" cm="1">
        <f t="array" ref="AE313:AE316">MMULT(I313:P316,AE301:AE308)</f>
        <v>4</v>
      </c>
      <c r="AG313" s="38" cm="1">
        <f t="array" ref="AG313:AG316">MMULT(I313:P316,AG301:AG308)</f>
        <v>4</v>
      </c>
      <c r="AK313" s="68"/>
      <c r="AL313" s="81">
        <v>2</v>
      </c>
      <c r="AM313" s="82">
        <v>2</v>
      </c>
      <c r="AN313" s="82">
        <v>1</v>
      </c>
      <c r="AO313" s="77">
        <v>3</v>
      </c>
      <c r="AP313" s="70" t="s">
        <v>3</v>
      </c>
      <c r="AQ313" s="68"/>
      <c r="AR313" s="68"/>
      <c r="AS313" s="68"/>
      <c r="AT313" s="68"/>
      <c r="AU313" s="68"/>
      <c r="AV313" s="68"/>
      <c r="AW313" s="68"/>
      <c r="AX313" s="68"/>
      <c r="AY313" s="68"/>
      <c r="AZ313" s="68"/>
      <c r="BA313" s="68">
        <v>24</v>
      </c>
      <c r="BB313" s="68">
        <v>23</v>
      </c>
      <c r="BC313" s="68">
        <v>25</v>
      </c>
      <c r="BD313" s="68"/>
      <c r="BE313" s="70" t="s">
        <v>3</v>
      </c>
      <c r="BF313" s="87"/>
      <c r="BG313" s="88"/>
      <c r="BH313" s="88"/>
      <c r="BI313" s="88"/>
      <c r="BJ313" s="88"/>
      <c r="BK313" s="88"/>
      <c r="BL313" s="88"/>
      <c r="BM313" s="88"/>
      <c r="BN313" s="88"/>
      <c r="BO313" s="88">
        <v>1.190233792295493E-8</v>
      </c>
      <c r="BP313" s="88">
        <v>3.2113831288090959E-9</v>
      </c>
      <c r="BQ313" s="19">
        <v>7.1545576341839821E-8</v>
      </c>
    </row>
    <row r="314" spans="8:69" ht="24" customHeight="1" x14ac:dyDescent="0.2">
      <c r="I314" s="48">
        <v>1</v>
      </c>
      <c r="J314" s="49">
        <v>0</v>
      </c>
      <c r="K314" s="49">
        <v>0</v>
      </c>
      <c r="L314" s="49">
        <v>0</v>
      </c>
      <c r="M314" s="49">
        <v>0</v>
      </c>
      <c r="N314" s="49">
        <v>0</v>
      </c>
      <c r="O314" s="49">
        <v>0</v>
      </c>
      <c r="P314" s="50">
        <v>-1</v>
      </c>
      <c r="Q314" s="70" t="s">
        <v>3</v>
      </c>
      <c r="S314" s="39">
        <v>0</v>
      </c>
      <c r="T314" s="39">
        <v>0</v>
      </c>
      <c r="U314" s="39">
        <v>-1</v>
      </c>
      <c r="V314" s="39">
        <v>0</v>
      </c>
      <c r="W314" s="39">
        <v>0</v>
      </c>
      <c r="X314" s="39">
        <v>1</v>
      </c>
      <c r="Y314" s="39">
        <v>0</v>
      </c>
      <c r="Z314" s="39">
        <v>0</v>
      </c>
      <c r="AA314" s="39">
        <v>-1</v>
      </c>
      <c r="AC314" s="39">
        <v>0</v>
      </c>
      <c r="AE314" s="39">
        <v>0</v>
      </c>
      <c r="AG314" s="39">
        <v>1</v>
      </c>
      <c r="AK314" s="68"/>
      <c r="AL314" s="81">
        <v>4</v>
      </c>
      <c r="AM314" s="82">
        <v>4</v>
      </c>
      <c r="AN314" s="82">
        <v>0</v>
      </c>
      <c r="AO314" s="77">
        <v>5</v>
      </c>
      <c r="AP314" s="70" t="s">
        <v>3</v>
      </c>
      <c r="AQ314" s="68"/>
      <c r="AR314" s="68"/>
      <c r="AS314" s="68"/>
      <c r="AT314" s="68"/>
      <c r="AU314" s="68"/>
      <c r="AV314" s="68"/>
      <c r="AW314" s="68"/>
      <c r="AX314" s="68"/>
      <c r="AY314" s="68"/>
      <c r="AZ314" s="68"/>
      <c r="BA314" s="68">
        <v>40</v>
      </c>
      <c r="BB314" s="68">
        <v>41</v>
      </c>
      <c r="BC314" s="68">
        <v>40</v>
      </c>
      <c r="BD314" s="68"/>
      <c r="BE314" s="70" t="s">
        <v>3</v>
      </c>
      <c r="BF314" s="87"/>
      <c r="BG314" s="88"/>
      <c r="BH314" s="88"/>
      <c r="BI314" s="88"/>
      <c r="BJ314" s="88"/>
      <c r="BK314" s="88"/>
      <c r="BL314" s="88"/>
      <c r="BM314" s="88"/>
      <c r="BN314" s="88"/>
      <c r="BO314" s="88">
        <v>0.10576549023580964</v>
      </c>
      <c r="BP314" s="88">
        <v>0.21085931712574912</v>
      </c>
      <c r="BQ314" s="19">
        <v>0.23388373198500398</v>
      </c>
    </row>
    <row r="315" spans="8:69" ht="24" customHeight="1" x14ac:dyDescent="0.2">
      <c r="I315" s="48">
        <v>1</v>
      </c>
      <c r="J315" s="49">
        <v>1</v>
      </c>
      <c r="K315" s="49">
        <v>0</v>
      </c>
      <c r="L315" s="49">
        <v>1</v>
      </c>
      <c r="M315" s="49">
        <v>1</v>
      </c>
      <c r="N315" s="49">
        <v>0</v>
      </c>
      <c r="O315" s="49">
        <v>0</v>
      </c>
      <c r="P315" s="50">
        <v>-1</v>
      </c>
      <c r="Q315" s="70" t="s">
        <v>3</v>
      </c>
      <c r="S315" s="39">
        <v>1</v>
      </c>
      <c r="T315" s="39">
        <v>2</v>
      </c>
      <c r="U315" s="39">
        <v>0</v>
      </c>
      <c r="V315" s="39">
        <v>2</v>
      </c>
      <c r="W315" s="39">
        <v>0</v>
      </c>
      <c r="X315" s="39">
        <v>3</v>
      </c>
      <c r="Y315" s="39">
        <v>1</v>
      </c>
      <c r="Z315" s="39">
        <v>2</v>
      </c>
      <c r="AA315" s="39">
        <v>0</v>
      </c>
      <c r="AC315" s="39">
        <v>2</v>
      </c>
      <c r="AE315" s="39">
        <v>0</v>
      </c>
      <c r="AG315" s="39">
        <v>3</v>
      </c>
      <c r="AK315" s="68"/>
      <c r="AL315" s="81" cm="1">
        <f t="array" ref="AL315:AO315">TRANSPOSE(AC318:AC321)</f>
        <v>4</v>
      </c>
      <c r="AM315" s="82">
        <v>2</v>
      </c>
      <c r="AN315" s="82">
        <v>0</v>
      </c>
      <c r="AO315" s="77">
        <v>5</v>
      </c>
      <c r="AP315" s="70" t="s">
        <v>3</v>
      </c>
      <c r="AQ315" s="68"/>
      <c r="AR315" s="68"/>
      <c r="AS315" s="68"/>
      <c r="AT315" s="68"/>
      <c r="AU315" s="68"/>
      <c r="AV315" s="68"/>
      <c r="AW315" s="68"/>
      <c r="AX315" s="68"/>
      <c r="AY315" s="68"/>
      <c r="AZ315" s="68"/>
      <c r="BA315" s="68">
        <v>40</v>
      </c>
      <c r="BB315" s="68">
        <v>41</v>
      </c>
      <c r="BC315" s="68">
        <v>38</v>
      </c>
      <c r="BD315" s="68"/>
      <c r="BE315" s="70" t="s">
        <v>3</v>
      </c>
      <c r="BF315" s="87"/>
      <c r="BG315" s="88"/>
      <c r="BH315" s="88"/>
      <c r="BI315" s="88"/>
      <c r="BJ315" s="88"/>
      <c r="BK315" s="88"/>
      <c r="BL315" s="88"/>
      <c r="BM315" s="88"/>
      <c r="BN315" s="88"/>
      <c r="BO315" s="88">
        <v>0.10576549023580964</v>
      </c>
      <c r="BP315" s="88">
        <v>0.21085931712574912</v>
      </c>
      <c r="BQ315" s="19">
        <v>3.1652721112626521E-2</v>
      </c>
    </row>
    <row r="316" spans="8:69" ht="24" customHeight="1" x14ac:dyDescent="0.2">
      <c r="I316" s="51">
        <v>0</v>
      </c>
      <c r="J316" s="52">
        <v>1</v>
      </c>
      <c r="K316" s="52">
        <v>1</v>
      </c>
      <c r="L316" s="52">
        <v>0</v>
      </c>
      <c r="M316" s="52">
        <v>1</v>
      </c>
      <c r="N316" s="52">
        <v>2</v>
      </c>
      <c r="O316" s="52">
        <v>2</v>
      </c>
      <c r="P316" s="53">
        <v>1</v>
      </c>
      <c r="Q316" s="70" t="s">
        <v>3</v>
      </c>
      <c r="S316" s="40">
        <v>3</v>
      </c>
      <c r="T316" s="40">
        <v>5</v>
      </c>
      <c r="U316" s="40">
        <v>4</v>
      </c>
      <c r="V316" s="40">
        <v>4</v>
      </c>
      <c r="W316" s="40">
        <v>5</v>
      </c>
      <c r="X316" s="40">
        <v>4</v>
      </c>
      <c r="Y316" s="40">
        <v>3</v>
      </c>
      <c r="Z316" s="40">
        <v>5</v>
      </c>
      <c r="AA316" s="40">
        <v>4</v>
      </c>
      <c r="AC316" s="40">
        <v>4</v>
      </c>
      <c r="AE316" s="40">
        <v>5</v>
      </c>
      <c r="AG316" s="40">
        <v>4</v>
      </c>
      <c r="AK316" s="68"/>
      <c r="AL316" s="81" cm="1">
        <f t="array" ref="AL316:AO316">TRANSPOSE(AE318:AE321)</f>
        <v>3</v>
      </c>
      <c r="AM316" s="82">
        <v>1</v>
      </c>
      <c r="AN316" s="82">
        <v>-1</v>
      </c>
      <c r="AO316" s="77">
        <v>3</v>
      </c>
      <c r="AP316" s="70" t="s">
        <v>3</v>
      </c>
      <c r="AQ316" s="68"/>
      <c r="AR316" s="68"/>
      <c r="AS316" s="68"/>
      <c r="AT316" s="68"/>
      <c r="AU316" s="68"/>
      <c r="AV316" s="68"/>
      <c r="AW316" s="68"/>
      <c r="AX316" s="68"/>
      <c r="AY316" s="68"/>
      <c r="AZ316" s="68"/>
      <c r="BA316" s="68"/>
      <c r="BB316" s="68">
        <v>27</v>
      </c>
      <c r="BC316" s="68">
        <v>22</v>
      </c>
      <c r="BD316" s="68"/>
      <c r="BE316" s="70" t="s">
        <v>3</v>
      </c>
      <c r="BF316" s="87"/>
      <c r="BG316" s="88"/>
      <c r="BH316" s="88"/>
      <c r="BI316" s="88"/>
      <c r="BJ316" s="88"/>
      <c r="BK316" s="88"/>
      <c r="BL316" s="88"/>
      <c r="BM316" s="88"/>
      <c r="BN316" s="88"/>
      <c r="BO316" s="88"/>
      <c r="BP316" s="88">
        <v>1.753355778806272E-7</v>
      </c>
      <c r="BQ316" s="19">
        <v>3.5620445007494079E-9</v>
      </c>
    </row>
    <row r="317" spans="8:69" ht="24" customHeight="1" x14ac:dyDescent="0.2">
      <c r="AK317" s="68"/>
      <c r="AL317" s="81" cm="1">
        <f t="array" ref="AL317:AO317">TRANSPOSE(AG318:AG321)</f>
        <v>4</v>
      </c>
      <c r="AM317" s="82">
        <v>2</v>
      </c>
      <c r="AN317" s="82">
        <v>0</v>
      </c>
      <c r="AO317" s="77">
        <v>4</v>
      </c>
      <c r="AP317" s="70" t="s">
        <v>3</v>
      </c>
      <c r="AQ317" s="68"/>
      <c r="AR317" s="68"/>
      <c r="AS317" s="68"/>
      <c r="AT317" s="68"/>
      <c r="AU317" s="68"/>
      <c r="AV317" s="68"/>
      <c r="AW317" s="68"/>
      <c r="AX317" s="68"/>
      <c r="AY317" s="68"/>
      <c r="AZ317" s="68"/>
      <c r="BA317" s="68"/>
      <c r="BB317" s="68"/>
      <c r="BC317" s="68">
        <v>34</v>
      </c>
      <c r="BD317" s="68"/>
      <c r="BE317" s="70" t="s">
        <v>3</v>
      </c>
      <c r="BF317" s="89"/>
      <c r="BG317" s="90"/>
      <c r="BH317" s="90"/>
      <c r="BI317" s="90"/>
      <c r="BJ317" s="90"/>
      <c r="BK317" s="90"/>
      <c r="BL317" s="90"/>
      <c r="BM317" s="90"/>
      <c r="BN317" s="90"/>
      <c r="BO317" s="90"/>
      <c r="BP317" s="90"/>
      <c r="BQ317" s="20">
        <v>5.7973980974467974E-4</v>
      </c>
    </row>
    <row r="318" spans="8:69" ht="24" customHeight="1" x14ac:dyDescent="0.2">
      <c r="H318" t="s">
        <v>94</v>
      </c>
      <c r="I318" s="44">
        <v>1</v>
      </c>
      <c r="J318" s="45">
        <v>0</v>
      </c>
      <c r="K318" s="45">
        <v>0</v>
      </c>
      <c r="L318" s="45">
        <v>1</v>
      </c>
      <c r="M318" s="45">
        <v>1</v>
      </c>
      <c r="N318" s="45">
        <v>1</v>
      </c>
      <c r="O318" s="45">
        <v>2</v>
      </c>
      <c r="P318" s="46">
        <v>1</v>
      </c>
      <c r="Q318" s="70" t="s">
        <v>3</v>
      </c>
      <c r="R318" s="1" t="s">
        <v>75</v>
      </c>
      <c r="S318" s="38" cm="1">
        <f t="array" ref="S318:AA325">MMULT(I318:P325,S301:AA308)</f>
        <v>5</v>
      </c>
      <c r="T318" s="38">
        <v>2</v>
      </c>
      <c r="U318" s="38">
        <v>4</v>
      </c>
      <c r="V318" s="38">
        <v>4</v>
      </c>
      <c r="W318" s="38">
        <v>3</v>
      </c>
      <c r="X318" s="38">
        <v>4</v>
      </c>
      <c r="Y318" s="38">
        <v>5</v>
      </c>
      <c r="Z318" s="38">
        <v>2</v>
      </c>
      <c r="AA318" s="38">
        <v>4</v>
      </c>
      <c r="AC318" s="38" cm="1">
        <f t="array" ref="AC318:AC325">MMULT(I318:P325,AC301:AC308)</f>
        <v>4</v>
      </c>
      <c r="AE318" s="38" cm="1">
        <f t="array" ref="AE318:AE325">MMULT(I318:P325,AE301:AE308)</f>
        <v>3</v>
      </c>
      <c r="AG318" s="38" cm="1">
        <f t="array" ref="AG318:AG325">MMULT(I318:P325,AG301:AG308)</f>
        <v>4</v>
      </c>
      <c r="AK318" s="68"/>
      <c r="AL318" s="70"/>
      <c r="AM318" s="70"/>
      <c r="AN318" s="70"/>
      <c r="AO318" s="70"/>
      <c r="AP318" s="70"/>
      <c r="AQ318" s="68"/>
      <c r="AR318" s="68"/>
      <c r="AS318" s="68"/>
      <c r="AT318" s="68"/>
      <c r="AU318" s="68"/>
      <c r="AV318" s="68"/>
      <c r="AW318" s="68"/>
      <c r="AX318" s="68"/>
      <c r="AY318" s="68"/>
      <c r="AZ318" s="68"/>
      <c r="BA318" s="68"/>
      <c r="BB318" s="68"/>
      <c r="BC318" s="68"/>
      <c r="BD318" s="68"/>
      <c r="BE318" s="68"/>
      <c r="BF318" s="70"/>
      <c r="BG318" s="70"/>
      <c r="BH318" s="70"/>
      <c r="BI318" s="70"/>
      <c r="BJ318" s="70"/>
      <c r="BK318" s="70"/>
      <c r="BL318" s="70"/>
      <c r="BM318" s="70"/>
      <c r="BN318" s="70"/>
      <c r="BO318" s="70"/>
      <c r="BP318" s="70"/>
      <c r="BQ318" s="70"/>
    </row>
    <row r="319" spans="8:69" ht="24" customHeight="1" x14ac:dyDescent="0.2">
      <c r="I319" s="48">
        <v>1</v>
      </c>
      <c r="J319" s="49">
        <v>0</v>
      </c>
      <c r="K319" s="49">
        <v>1</v>
      </c>
      <c r="L319" s="49">
        <v>0</v>
      </c>
      <c r="M319" s="49">
        <v>1</v>
      </c>
      <c r="N319" s="49">
        <v>0</v>
      </c>
      <c r="O319" s="49">
        <v>0</v>
      </c>
      <c r="P319" s="50">
        <v>3</v>
      </c>
      <c r="Q319" s="70" t="s">
        <v>3</v>
      </c>
      <c r="S319" s="39">
        <v>4</v>
      </c>
      <c r="T319" s="39">
        <v>2</v>
      </c>
      <c r="U319" s="39">
        <v>4</v>
      </c>
      <c r="V319" s="39">
        <v>2</v>
      </c>
      <c r="W319" s="39">
        <v>1</v>
      </c>
      <c r="X319" s="39">
        <v>2</v>
      </c>
      <c r="Y319" s="39">
        <v>4</v>
      </c>
      <c r="Z319" s="39">
        <v>2</v>
      </c>
      <c r="AA319" s="39">
        <v>4</v>
      </c>
      <c r="AC319" s="39">
        <v>2</v>
      </c>
      <c r="AE319" s="39">
        <v>1</v>
      </c>
      <c r="AG319" s="39">
        <v>2</v>
      </c>
      <c r="AK319" s="68"/>
      <c r="AL319" s="70"/>
      <c r="AM319" s="70"/>
      <c r="AN319" s="70"/>
      <c r="AO319" s="70"/>
      <c r="AP319" s="70"/>
      <c r="AR319" s="68"/>
      <c r="AS319" s="68"/>
      <c r="AT319" s="68"/>
      <c r="AU319" s="68"/>
      <c r="AV319" s="68"/>
      <c r="AW319" s="68"/>
      <c r="AX319" s="68"/>
      <c r="AY319" s="68"/>
      <c r="AZ319" s="68"/>
      <c r="BA319" s="68"/>
      <c r="BB319" s="68"/>
      <c r="BC319" s="68"/>
      <c r="BD319" s="68"/>
      <c r="BE319" s="68"/>
      <c r="BF319" s="70" t="s">
        <v>0</v>
      </c>
      <c r="BG319" s="70" t="s">
        <v>0</v>
      </c>
      <c r="BH319" s="70" t="s">
        <v>0</v>
      </c>
      <c r="BI319" s="70" t="s">
        <v>0</v>
      </c>
      <c r="BJ319" s="70" t="s">
        <v>0</v>
      </c>
      <c r="BK319" s="70" t="s">
        <v>0</v>
      </c>
      <c r="BL319" s="70" t="s">
        <v>0</v>
      </c>
      <c r="BM319" s="70" t="s">
        <v>0</v>
      </c>
      <c r="BN319" s="70" t="s">
        <v>0</v>
      </c>
      <c r="BO319" s="70" t="s">
        <v>0</v>
      </c>
      <c r="BP319" s="70" t="s">
        <v>0</v>
      </c>
      <c r="BQ319" s="70" t="s">
        <v>0</v>
      </c>
    </row>
    <row r="320" spans="8:69" ht="24" customHeight="1" x14ac:dyDescent="0.2">
      <c r="I320" s="48">
        <v>0</v>
      </c>
      <c r="J320" s="49">
        <v>1</v>
      </c>
      <c r="K320" s="49">
        <v>0</v>
      </c>
      <c r="L320" s="49">
        <v>1</v>
      </c>
      <c r="M320" s="49">
        <v>0</v>
      </c>
      <c r="N320" s="49">
        <v>0</v>
      </c>
      <c r="O320" s="49">
        <v>-1</v>
      </c>
      <c r="P320" s="50">
        <v>0</v>
      </c>
      <c r="Q320" s="70" t="s">
        <v>3</v>
      </c>
      <c r="S320" s="39">
        <v>0</v>
      </c>
      <c r="T320" s="39">
        <v>1</v>
      </c>
      <c r="U320" s="39">
        <v>0</v>
      </c>
      <c r="V320" s="39">
        <v>0</v>
      </c>
      <c r="W320" s="39">
        <v>-1</v>
      </c>
      <c r="X320" s="39">
        <v>0</v>
      </c>
      <c r="Y320" s="39">
        <v>0</v>
      </c>
      <c r="Z320" s="39">
        <v>1</v>
      </c>
      <c r="AA320" s="39">
        <v>0</v>
      </c>
      <c r="AC320" s="39">
        <v>0</v>
      </c>
      <c r="AE320" s="39">
        <v>-1</v>
      </c>
      <c r="AG320" s="39">
        <v>0</v>
      </c>
      <c r="AK320" s="68"/>
      <c r="AL320" s="70"/>
      <c r="AM320" s="70"/>
      <c r="AN320" s="70"/>
      <c r="AO320" s="70"/>
      <c r="AP320" s="70"/>
      <c r="AQ320" s="70"/>
      <c r="AR320" s="70"/>
      <c r="AS320" s="70"/>
      <c r="AT320" s="70"/>
      <c r="AU320" s="70"/>
      <c r="AV320" s="70"/>
      <c r="AW320" s="70"/>
      <c r="AX320" s="70"/>
      <c r="AY320" s="70"/>
      <c r="AZ320" s="70"/>
      <c r="BA320" s="70"/>
      <c r="BB320" s="70"/>
      <c r="BC320" s="70"/>
      <c r="BD320" s="70"/>
      <c r="BE320" s="70"/>
      <c r="BF320" s="70"/>
      <c r="BG320" s="70"/>
      <c r="BH320" s="70"/>
      <c r="BI320" s="70"/>
      <c r="BJ320" s="70"/>
      <c r="BK320" s="70"/>
      <c r="BL320" s="70"/>
      <c r="BM320" s="70"/>
      <c r="BN320" s="70"/>
      <c r="BO320" s="70"/>
      <c r="BP320" s="70"/>
      <c r="BQ320" s="70"/>
    </row>
    <row r="321" spans="8:69" ht="24" customHeight="1" x14ac:dyDescent="0.2">
      <c r="I321" s="51">
        <v>0</v>
      </c>
      <c r="J321" s="52">
        <v>1</v>
      </c>
      <c r="K321" s="52">
        <v>1</v>
      </c>
      <c r="L321" s="52">
        <v>1</v>
      </c>
      <c r="M321" s="52">
        <v>1</v>
      </c>
      <c r="N321" s="52">
        <v>0</v>
      </c>
      <c r="O321" s="52">
        <v>2</v>
      </c>
      <c r="P321" s="53">
        <v>1</v>
      </c>
      <c r="Q321" s="70" t="s">
        <v>3</v>
      </c>
      <c r="S321" s="40">
        <v>4</v>
      </c>
      <c r="T321" s="40">
        <v>3</v>
      </c>
      <c r="U321" s="40">
        <v>5</v>
      </c>
      <c r="V321" s="40">
        <v>5</v>
      </c>
      <c r="W321" s="40">
        <v>3</v>
      </c>
      <c r="X321" s="40">
        <v>4</v>
      </c>
      <c r="Y321" s="40">
        <v>4</v>
      </c>
      <c r="Z321" s="40">
        <v>3</v>
      </c>
      <c r="AA321" s="40">
        <v>5</v>
      </c>
      <c r="AC321" s="40">
        <v>5</v>
      </c>
      <c r="AE321" s="40">
        <v>3</v>
      </c>
      <c r="AG321" s="40">
        <v>4</v>
      </c>
      <c r="AK321" s="68"/>
      <c r="AL321" s="70"/>
      <c r="AM321" s="70"/>
      <c r="AN321" s="70"/>
      <c r="AO321" s="70"/>
      <c r="AP321" s="70"/>
      <c r="AQ321" s="70" t="s">
        <v>77</v>
      </c>
      <c r="AR321" s="70"/>
      <c r="AS321" s="70"/>
      <c r="AT321" s="70"/>
      <c r="AU321" s="70"/>
      <c r="AV321" s="70"/>
      <c r="AW321" s="70"/>
      <c r="AX321" s="70"/>
      <c r="AY321" s="70"/>
      <c r="AZ321" s="70"/>
      <c r="BA321" s="70"/>
      <c r="BB321" s="70"/>
      <c r="BC321" s="70"/>
      <c r="BD321" s="70"/>
      <c r="BE321" s="70"/>
      <c r="BF321" s="70"/>
      <c r="BG321" s="70"/>
      <c r="BH321" s="70"/>
      <c r="BI321" s="70"/>
      <c r="BJ321" s="70"/>
      <c r="BK321" s="70"/>
      <c r="BL321" s="70"/>
      <c r="BM321" s="70"/>
      <c r="BN321" s="70"/>
      <c r="BO321" s="70"/>
      <c r="BP321" s="70"/>
      <c r="BQ321" s="70"/>
    </row>
    <row r="322" spans="8:69" ht="24" customHeight="1" x14ac:dyDescent="0.2">
      <c r="H322" t="s">
        <v>95</v>
      </c>
      <c r="I322" s="44">
        <v>1</v>
      </c>
      <c r="J322" s="45">
        <v>0</v>
      </c>
      <c r="K322" s="45">
        <v>0</v>
      </c>
      <c r="L322" s="45">
        <v>1</v>
      </c>
      <c r="M322" s="45">
        <v>1</v>
      </c>
      <c r="N322" s="45">
        <v>1</v>
      </c>
      <c r="O322" s="45">
        <v>-1</v>
      </c>
      <c r="P322" s="46">
        <v>1</v>
      </c>
      <c r="Q322" s="70" t="s">
        <v>3</v>
      </c>
      <c r="R322" s="1" t="s">
        <v>77</v>
      </c>
      <c r="S322" s="38">
        <v>2</v>
      </c>
      <c r="T322" s="38">
        <v>2</v>
      </c>
      <c r="U322" s="38">
        <v>1</v>
      </c>
      <c r="V322" s="38">
        <v>1</v>
      </c>
      <c r="W322" s="38">
        <v>0</v>
      </c>
      <c r="X322" s="38">
        <v>1</v>
      </c>
      <c r="Y322" s="38">
        <v>2</v>
      </c>
      <c r="Z322" s="38">
        <v>2</v>
      </c>
      <c r="AA322" s="38">
        <v>1</v>
      </c>
      <c r="AC322" s="38">
        <v>1</v>
      </c>
      <c r="AE322" s="38">
        <v>0</v>
      </c>
      <c r="AG322" s="38">
        <v>1</v>
      </c>
      <c r="AK322" s="68"/>
      <c r="AL322" s="70"/>
      <c r="AM322" s="70"/>
      <c r="AN322" s="70"/>
      <c r="AO322" s="70"/>
      <c r="AP322" s="70"/>
      <c r="AQ322" s="70"/>
      <c r="AR322" s="72" cm="1">
        <f t="array" ref="AR322:AZ325">S322:AA325</f>
        <v>2</v>
      </c>
      <c r="AS322" s="73">
        <v>2</v>
      </c>
      <c r="AT322" s="73">
        <v>1</v>
      </c>
      <c r="AU322" s="73">
        <v>1</v>
      </c>
      <c r="AV322" s="73">
        <v>0</v>
      </c>
      <c r="AW322" s="73">
        <v>1</v>
      </c>
      <c r="AX322" s="73">
        <v>2</v>
      </c>
      <c r="AY322" s="73">
        <v>2</v>
      </c>
      <c r="AZ322" s="73">
        <v>1</v>
      </c>
      <c r="BA322" s="73" cm="1">
        <f t="array" ref="BA322:BA325">AC322:AC325</f>
        <v>1</v>
      </c>
      <c r="BB322" s="73" cm="1">
        <f t="array" ref="BB322:BB325">AE322:AE325</f>
        <v>0</v>
      </c>
      <c r="BC322" s="73" cm="1">
        <f t="array" ref="BC322:BC325">AG322:AG325</f>
        <v>1</v>
      </c>
      <c r="BD322" s="70"/>
      <c r="BE322" s="70" t="s">
        <v>3</v>
      </c>
      <c r="BF322" s="72"/>
      <c r="BG322" s="73"/>
      <c r="BH322" s="73"/>
      <c r="BI322" s="73"/>
      <c r="BJ322" s="73"/>
      <c r="BK322" s="73"/>
      <c r="BL322" s="73"/>
      <c r="BM322" s="73"/>
      <c r="BN322" s="73"/>
      <c r="BO322" s="73" cm="1">
        <f t="array" ref="BO322:BO325">MMULT(AR322:BA325,_xlfn.ANCHORARRAY(BO306))</f>
        <v>1.5750008118228946</v>
      </c>
      <c r="BP322" s="73" cm="1">
        <f t="array" ref="BP322:BP325">MMULT(AR322:BB325,_xlfn.ANCHORARRAY(BP306))</f>
        <v>1.1551412712516358</v>
      </c>
      <c r="BQ322" s="73" cm="1">
        <f t="array" ref="BQ322:BQ325">MMULT(AR322:BC325,_xlfn.ANCHORARRAY(BQ306))</f>
        <v>1.4677675999370716</v>
      </c>
    </row>
    <row r="323" spans="8:69" ht="24" customHeight="1" x14ac:dyDescent="0.2">
      <c r="I323" s="48">
        <v>1</v>
      </c>
      <c r="J323" s="49">
        <v>0</v>
      </c>
      <c r="K323" s="49">
        <v>1</v>
      </c>
      <c r="L323" s="49">
        <v>0</v>
      </c>
      <c r="M323" s="49">
        <v>-1</v>
      </c>
      <c r="N323" s="49">
        <v>0</v>
      </c>
      <c r="O323" s="49">
        <v>0</v>
      </c>
      <c r="P323" s="50">
        <v>1</v>
      </c>
      <c r="Q323" s="70" t="s">
        <v>3</v>
      </c>
      <c r="S323" s="39">
        <v>2</v>
      </c>
      <c r="T323" s="39">
        <v>0</v>
      </c>
      <c r="U323" s="39">
        <v>2</v>
      </c>
      <c r="V323" s="39">
        <v>0</v>
      </c>
      <c r="W323" s="39">
        <v>1</v>
      </c>
      <c r="X323" s="39">
        <v>0</v>
      </c>
      <c r="Y323" s="39">
        <v>2</v>
      </c>
      <c r="Z323" s="39">
        <v>0</v>
      </c>
      <c r="AA323" s="39">
        <v>2</v>
      </c>
      <c r="AC323" s="39">
        <v>0</v>
      </c>
      <c r="AE323" s="39">
        <v>1</v>
      </c>
      <c r="AG323" s="39">
        <v>0</v>
      </c>
      <c r="AK323" s="68"/>
      <c r="AL323" s="70"/>
      <c r="AM323" s="70"/>
      <c r="AN323" s="70"/>
      <c r="AO323" s="70"/>
      <c r="AP323" s="70"/>
      <c r="AQ323" s="70"/>
      <c r="AR323" s="74">
        <v>2</v>
      </c>
      <c r="AS323" s="75">
        <v>0</v>
      </c>
      <c r="AT323" s="75">
        <v>2</v>
      </c>
      <c r="AU323" s="75">
        <v>0</v>
      </c>
      <c r="AV323" s="75">
        <v>1</v>
      </c>
      <c r="AW323" s="75">
        <v>0</v>
      </c>
      <c r="AX323" s="75">
        <v>2</v>
      </c>
      <c r="AY323" s="75">
        <v>0</v>
      </c>
      <c r="AZ323" s="75">
        <v>2</v>
      </c>
      <c r="BA323" s="75">
        <v>0</v>
      </c>
      <c r="BB323" s="75">
        <v>1</v>
      </c>
      <c r="BC323" s="75">
        <v>0</v>
      </c>
      <c r="BD323" s="70"/>
      <c r="BE323" s="70" t="s">
        <v>3</v>
      </c>
      <c r="BF323" s="74"/>
      <c r="BG323" s="75"/>
      <c r="BH323" s="75"/>
      <c r="BI323" s="75"/>
      <c r="BJ323" s="75"/>
      <c r="BK323" s="75"/>
      <c r="BL323" s="75"/>
      <c r="BM323" s="75"/>
      <c r="BN323" s="75"/>
      <c r="BO323" s="75">
        <v>1.5730636340414028</v>
      </c>
      <c r="BP323" s="75">
        <v>1.1537208501742022</v>
      </c>
      <c r="BQ323" s="75">
        <v>1.8710698630041209</v>
      </c>
    </row>
    <row r="324" spans="8:69" ht="24" customHeight="1" x14ac:dyDescent="0.2">
      <c r="I324" s="48">
        <v>1</v>
      </c>
      <c r="J324" s="49">
        <v>1</v>
      </c>
      <c r="K324" s="49">
        <v>0</v>
      </c>
      <c r="L324" s="49">
        <v>1</v>
      </c>
      <c r="M324" s="49">
        <v>0</v>
      </c>
      <c r="N324" s="49">
        <v>1</v>
      </c>
      <c r="O324" s="49">
        <v>-1</v>
      </c>
      <c r="P324" s="50">
        <v>3</v>
      </c>
      <c r="Q324" s="70" t="s">
        <v>3</v>
      </c>
      <c r="S324" s="39">
        <v>4</v>
      </c>
      <c r="T324" s="39">
        <v>2</v>
      </c>
      <c r="U324" s="39">
        <v>3</v>
      </c>
      <c r="V324" s="39">
        <v>0</v>
      </c>
      <c r="W324" s="39">
        <v>0</v>
      </c>
      <c r="X324" s="39">
        <v>1</v>
      </c>
      <c r="Y324" s="39">
        <v>4</v>
      </c>
      <c r="Z324" s="39">
        <v>2</v>
      </c>
      <c r="AA324" s="39">
        <v>3</v>
      </c>
      <c r="AC324" s="39">
        <v>0</v>
      </c>
      <c r="AE324" s="39">
        <v>0</v>
      </c>
      <c r="AG324" s="39">
        <v>1</v>
      </c>
      <c r="AK324" s="68"/>
      <c r="AL324" s="70"/>
      <c r="AM324" s="70"/>
      <c r="AN324" s="70"/>
      <c r="AO324" s="70"/>
      <c r="AP324" s="70"/>
      <c r="AQ324" s="70"/>
      <c r="AR324" s="74">
        <v>4</v>
      </c>
      <c r="AS324" s="75">
        <v>2</v>
      </c>
      <c r="AT324" s="75">
        <v>3</v>
      </c>
      <c r="AU324" s="75">
        <v>0</v>
      </c>
      <c r="AV324" s="75">
        <v>0</v>
      </c>
      <c r="AW324" s="75">
        <v>1</v>
      </c>
      <c r="AX324" s="75">
        <v>4</v>
      </c>
      <c r="AY324" s="75">
        <v>2</v>
      </c>
      <c r="AZ324" s="75">
        <v>3</v>
      </c>
      <c r="BA324" s="75">
        <v>0</v>
      </c>
      <c r="BB324" s="75">
        <v>0</v>
      </c>
      <c r="BC324" s="75">
        <v>1</v>
      </c>
      <c r="BD324" s="70"/>
      <c r="BE324" s="70" t="s">
        <v>3</v>
      </c>
      <c r="BF324" s="74"/>
      <c r="BG324" s="75"/>
      <c r="BH324" s="75"/>
      <c r="BI324" s="75"/>
      <c r="BJ324" s="75"/>
      <c r="BK324" s="75"/>
      <c r="BL324" s="75"/>
      <c r="BM324" s="75"/>
      <c r="BN324" s="75"/>
      <c r="BO324" s="75">
        <v>2.9365334330387696</v>
      </c>
      <c r="BP324" s="75">
        <v>1.8871431365031843</v>
      </c>
      <c r="BQ324" s="75">
        <v>3.2755320135918504</v>
      </c>
    </row>
    <row r="325" spans="8:69" ht="24" customHeight="1" x14ac:dyDescent="0.2">
      <c r="I325" s="51">
        <v>0</v>
      </c>
      <c r="J325" s="52">
        <v>1</v>
      </c>
      <c r="K325" s="52">
        <v>0</v>
      </c>
      <c r="L325" s="52">
        <v>2</v>
      </c>
      <c r="M325" s="52">
        <v>1</v>
      </c>
      <c r="N325" s="52">
        <v>0</v>
      </c>
      <c r="O325" s="52">
        <v>2</v>
      </c>
      <c r="P325" s="53">
        <v>1</v>
      </c>
      <c r="Q325" s="70" t="s">
        <v>3</v>
      </c>
      <c r="S325" s="40">
        <v>5</v>
      </c>
      <c r="T325" s="40">
        <v>2</v>
      </c>
      <c r="U325" s="40">
        <v>5</v>
      </c>
      <c r="V325" s="40">
        <v>5</v>
      </c>
      <c r="W325" s="40">
        <v>2</v>
      </c>
      <c r="X325" s="40">
        <v>4</v>
      </c>
      <c r="Y325" s="40">
        <v>5</v>
      </c>
      <c r="Z325" s="40">
        <v>2</v>
      </c>
      <c r="AA325" s="40">
        <v>5</v>
      </c>
      <c r="AC325" s="40">
        <v>5</v>
      </c>
      <c r="AE325" s="40">
        <v>2</v>
      </c>
      <c r="AG325" s="40">
        <v>4</v>
      </c>
      <c r="AK325" s="68"/>
      <c r="AL325" s="70"/>
      <c r="AM325" s="70"/>
      <c r="AN325" s="70"/>
      <c r="AO325" s="70"/>
      <c r="AP325" s="70"/>
      <c r="AQ325" s="70"/>
      <c r="AR325" s="76">
        <v>5</v>
      </c>
      <c r="AS325" s="77">
        <v>2</v>
      </c>
      <c r="AT325" s="77">
        <v>5</v>
      </c>
      <c r="AU325" s="77">
        <v>5</v>
      </c>
      <c r="AV325" s="77">
        <v>2</v>
      </c>
      <c r="AW325" s="77">
        <v>4</v>
      </c>
      <c r="AX325" s="77">
        <v>5</v>
      </c>
      <c r="AY325" s="77">
        <v>2</v>
      </c>
      <c r="AZ325" s="77">
        <v>5</v>
      </c>
      <c r="BA325" s="77">
        <v>5</v>
      </c>
      <c r="BB325" s="77">
        <v>2</v>
      </c>
      <c r="BC325" s="77">
        <v>4</v>
      </c>
      <c r="BD325" s="70"/>
      <c r="BE325" s="70" t="s">
        <v>3</v>
      </c>
      <c r="BF325" s="76"/>
      <c r="BG325" s="77"/>
      <c r="BH325" s="77"/>
      <c r="BI325" s="77"/>
      <c r="BJ325" s="77"/>
      <c r="BK325" s="77"/>
      <c r="BL325" s="77"/>
      <c r="BM325" s="77"/>
      <c r="BN325" s="77"/>
      <c r="BO325" s="77">
        <v>4.9980626689981973</v>
      </c>
      <c r="BP325" s="77">
        <v>4.998578169815179</v>
      </c>
      <c r="BQ325" s="77">
        <v>4.9988400697347855</v>
      </c>
    </row>
    <row r="326" spans="8:69" ht="24" customHeight="1" x14ac:dyDescent="0.2">
      <c r="BI326" s="70"/>
    </row>
    <row r="327" spans="8:69" ht="24" customHeight="1" x14ac:dyDescent="0.2">
      <c r="BI327" s="70"/>
    </row>
    <row r="334" spans="8:69" ht="24" customHeight="1" x14ac:dyDescent="0.2">
      <c r="AK334" s="68"/>
      <c r="AL334" s="68"/>
      <c r="AM334" s="68"/>
      <c r="AN334" s="68"/>
      <c r="AO334" s="68"/>
      <c r="AP334" s="68"/>
      <c r="AQ334" s="70" t="s">
        <v>72</v>
      </c>
      <c r="AR334" s="68"/>
      <c r="AS334" s="68"/>
      <c r="AT334" s="68"/>
      <c r="AU334" s="68"/>
      <c r="AV334" s="68"/>
      <c r="AW334" s="68"/>
      <c r="AX334" s="68"/>
      <c r="AY334" s="68"/>
      <c r="AZ334" s="68"/>
      <c r="BA334" s="68"/>
      <c r="BB334" s="68"/>
      <c r="BC334" s="68"/>
      <c r="BD334" s="68"/>
      <c r="BE334" s="68"/>
      <c r="BF334" s="68"/>
      <c r="BG334" s="68"/>
      <c r="BH334" s="68"/>
      <c r="BI334" s="68"/>
      <c r="BJ334" s="68"/>
      <c r="BK334" s="68"/>
      <c r="BL334" s="68"/>
      <c r="BM334" s="68"/>
      <c r="BN334" s="68"/>
      <c r="BO334" s="68"/>
      <c r="BP334" s="68"/>
      <c r="BQ334" s="68"/>
    </row>
    <row r="335" spans="8:69" ht="24" customHeight="1" x14ac:dyDescent="0.2">
      <c r="AK335" s="68"/>
      <c r="AL335" s="68"/>
      <c r="AM335" s="68"/>
      <c r="AN335" s="68"/>
      <c r="AO335" s="68"/>
      <c r="AP335" s="68"/>
      <c r="AQ335" s="68"/>
      <c r="AR335" s="70">
        <v>1</v>
      </c>
      <c r="AS335" s="70">
        <v>2</v>
      </c>
      <c r="AT335" s="70">
        <v>3</v>
      </c>
      <c r="AU335" s="70">
        <v>4</v>
      </c>
      <c r="AV335" s="70">
        <v>5</v>
      </c>
      <c r="AW335" s="70">
        <v>6</v>
      </c>
      <c r="AX335" s="70">
        <v>7</v>
      </c>
      <c r="AY335" s="70">
        <v>8</v>
      </c>
      <c r="AZ335" s="70">
        <v>9</v>
      </c>
      <c r="BA335" s="70">
        <v>10</v>
      </c>
      <c r="BB335" s="70">
        <v>11</v>
      </c>
      <c r="BC335" s="70">
        <v>12</v>
      </c>
      <c r="BD335" s="68"/>
      <c r="BE335" s="68"/>
      <c r="BF335" s="68"/>
      <c r="BG335" s="68"/>
      <c r="BH335" s="68"/>
      <c r="BI335" s="68"/>
      <c r="BJ335" s="68"/>
      <c r="BK335" s="68"/>
      <c r="BL335" s="68"/>
      <c r="BM335" s="68"/>
      <c r="BN335" s="68"/>
      <c r="BO335" s="68"/>
      <c r="BP335" s="68"/>
      <c r="BQ335" s="68"/>
    </row>
    <row r="336" spans="8:69" ht="24" customHeight="1" x14ac:dyDescent="0.2">
      <c r="S336" s="1">
        <v>1</v>
      </c>
      <c r="T336" s="1">
        <v>2</v>
      </c>
      <c r="U336" s="1">
        <v>3</v>
      </c>
      <c r="V336" s="1">
        <v>4</v>
      </c>
      <c r="W336" s="1">
        <v>5</v>
      </c>
      <c r="X336" s="1">
        <v>6</v>
      </c>
      <c r="Y336" s="1">
        <v>7</v>
      </c>
      <c r="Z336" s="1">
        <v>8</v>
      </c>
      <c r="AA336" s="1">
        <v>9</v>
      </c>
      <c r="AC336" s="1">
        <v>10</v>
      </c>
      <c r="AE336" s="1">
        <v>11</v>
      </c>
      <c r="AG336" s="1">
        <v>12</v>
      </c>
      <c r="AK336" s="68"/>
      <c r="AL336" s="68"/>
      <c r="AM336" s="68"/>
      <c r="AN336" s="68"/>
      <c r="AO336" s="68"/>
      <c r="AP336" s="68"/>
      <c r="AQ336" s="68"/>
      <c r="AR336" s="70"/>
      <c r="AS336" s="68"/>
      <c r="AT336" s="68"/>
      <c r="AU336" s="68"/>
      <c r="AV336" s="68"/>
      <c r="AW336" s="68"/>
      <c r="AX336" s="68"/>
      <c r="AY336" s="68"/>
      <c r="AZ336" s="68"/>
      <c r="BA336" s="68"/>
      <c r="BB336" s="68"/>
      <c r="BC336" s="68"/>
      <c r="BD336" s="68"/>
      <c r="BE336" s="68"/>
      <c r="BF336" s="68"/>
      <c r="BG336" s="68"/>
      <c r="BH336" s="68"/>
      <c r="BI336" s="68"/>
      <c r="BJ336" s="68"/>
      <c r="BK336" s="68"/>
      <c r="BL336" s="68"/>
      <c r="BM336" s="68"/>
      <c r="BN336" s="68"/>
      <c r="BO336" s="68"/>
      <c r="BP336" s="68"/>
      <c r="BQ336" s="68"/>
    </row>
    <row r="337" spans="8:69" ht="24" customHeight="1" x14ac:dyDescent="0.2">
      <c r="S337" s="1"/>
      <c r="AK337" s="68"/>
      <c r="AL337" s="68"/>
      <c r="AM337" s="68"/>
      <c r="AN337" s="68"/>
      <c r="AO337" s="68"/>
      <c r="AP337" s="68"/>
      <c r="AQ337" s="70"/>
      <c r="AR337" s="72" cm="1">
        <f t="array" ref="AR337:AZ340">_xlfn.ANCHORARRAY(S350)</f>
        <v>4</v>
      </c>
      <c r="AS337" s="73">
        <v>4</v>
      </c>
      <c r="AT337" s="73">
        <v>5</v>
      </c>
      <c r="AU337" s="73">
        <v>5</v>
      </c>
      <c r="AV337" s="73">
        <v>4</v>
      </c>
      <c r="AW337" s="73">
        <v>4</v>
      </c>
      <c r="AX337" s="73">
        <v>4</v>
      </c>
      <c r="AY337" s="73">
        <v>4</v>
      </c>
      <c r="AZ337" s="73">
        <v>5</v>
      </c>
      <c r="BA337" s="73" cm="1">
        <f t="array" ref="BA337:BA340">AC350:AC353</f>
        <v>5</v>
      </c>
      <c r="BB337" s="73" t="e" cm="1">
        <f t="array" ref="BB337">_xlfn.ANCHORARRAY(AE350)</f>
        <v>#REF!</v>
      </c>
      <c r="BC337" s="73" t="e" cm="1">
        <f t="array" ref="BC337">_xlfn.ANCHORARRAY(AG350)</f>
        <v>#REF!</v>
      </c>
      <c r="BD337" s="68"/>
      <c r="BE337" s="68"/>
      <c r="BF337" s="68"/>
      <c r="BG337" s="68"/>
      <c r="BH337" s="68"/>
      <c r="BI337" s="68"/>
      <c r="BJ337" s="68"/>
      <c r="BK337" s="68"/>
      <c r="BL337" s="68"/>
      <c r="BM337" s="68"/>
      <c r="BN337" s="68"/>
      <c r="BO337" s="68"/>
      <c r="BP337" s="68"/>
      <c r="BQ337" s="68"/>
    </row>
    <row r="338" spans="8:69" ht="24" customHeight="1" x14ac:dyDescent="0.2">
      <c r="S338" s="38">
        <v>1</v>
      </c>
      <c r="T338" s="38">
        <v>0</v>
      </c>
      <c r="U338" s="38">
        <v>0</v>
      </c>
      <c r="V338" s="38">
        <v>0</v>
      </c>
      <c r="W338" s="38">
        <v>0</v>
      </c>
      <c r="X338" s="38">
        <v>1</v>
      </c>
      <c r="Y338" s="38">
        <v>1</v>
      </c>
      <c r="Z338" s="38">
        <v>0</v>
      </c>
      <c r="AA338" s="38">
        <v>0</v>
      </c>
      <c r="AC338" s="38">
        <v>0</v>
      </c>
      <c r="AE338" s="38"/>
      <c r="AG338" s="38"/>
      <c r="AK338" s="68"/>
      <c r="AL338" s="68"/>
      <c r="AM338" s="68"/>
      <c r="AN338" s="68"/>
      <c r="AO338" s="68"/>
      <c r="AP338" s="68"/>
      <c r="AQ338" s="70"/>
      <c r="AR338" s="74">
        <v>0</v>
      </c>
      <c r="AS338" s="75">
        <v>0</v>
      </c>
      <c r="AT338" s="75">
        <v>-1</v>
      </c>
      <c r="AU338" s="75">
        <v>0</v>
      </c>
      <c r="AV338" s="75">
        <v>0</v>
      </c>
      <c r="AW338" s="75">
        <v>1</v>
      </c>
      <c r="AX338" s="75">
        <v>0</v>
      </c>
      <c r="AY338" s="75">
        <v>0</v>
      </c>
      <c r="AZ338" s="75">
        <v>-1</v>
      </c>
      <c r="BA338" s="75">
        <v>0</v>
      </c>
      <c r="BB338" s="75"/>
      <c r="BC338" s="75"/>
      <c r="BD338" s="68"/>
      <c r="BE338" s="68"/>
      <c r="BF338" s="68"/>
      <c r="BG338" s="68"/>
      <c r="BH338" s="68"/>
      <c r="BI338" s="68"/>
      <c r="BJ338" s="68"/>
      <c r="BK338" s="68"/>
      <c r="BL338" s="68"/>
      <c r="BM338" s="68"/>
      <c r="BN338" s="68"/>
      <c r="BO338" s="68"/>
      <c r="BP338" s="68"/>
      <c r="BQ338" s="68"/>
    </row>
    <row r="339" spans="8:69" ht="24" customHeight="1" x14ac:dyDescent="0.2">
      <c r="S339" s="39">
        <v>0</v>
      </c>
      <c r="T339" s="39">
        <v>1</v>
      </c>
      <c r="U339" s="39">
        <v>0</v>
      </c>
      <c r="V339" s="39">
        <v>0</v>
      </c>
      <c r="W339" s="39">
        <v>0</v>
      </c>
      <c r="X339" s="39">
        <v>1</v>
      </c>
      <c r="Y339" s="39">
        <v>0</v>
      </c>
      <c r="Z339" s="39">
        <v>1</v>
      </c>
      <c r="AA339" s="39">
        <v>0</v>
      </c>
      <c r="AC339" s="39">
        <v>0</v>
      </c>
      <c r="AE339" s="39"/>
      <c r="AG339" s="39"/>
      <c r="AK339" s="68"/>
      <c r="AL339" s="68"/>
      <c r="AM339" s="68"/>
      <c r="AN339" s="68"/>
      <c r="AO339" s="68"/>
      <c r="AP339" s="68"/>
      <c r="AQ339" s="70"/>
      <c r="AR339" s="74">
        <v>1</v>
      </c>
      <c r="AS339" s="75">
        <v>2</v>
      </c>
      <c r="AT339" s="75">
        <v>0</v>
      </c>
      <c r="AU339" s="75">
        <v>2</v>
      </c>
      <c r="AV339" s="75">
        <v>0</v>
      </c>
      <c r="AW339" s="75">
        <v>3</v>
      </c>
      <c r="AX339" s="75">
        <v>1</v>
      </c>
      <c r="AY339" s="75">
        <v>2</v>
      </c>
      <c r="AZ339" s="75">
        <v>0</v>
      </c>
      <c r="BA339" s="75">
        <v>2</v>
      </c>
      <c r="BB339" s="75"/>
      <c r="BC339" s="75"/>
      <c r="BD339" s="68"/>
      <c r="BE339" s="68"/>
      <c r="BF339" s="68"/>
      <c r="BG339" s="68"/>
      <c r="BH339" s="68"/>
      <c r="BI339" s="68"/>
      <c r="BJ339" s="68"/>
      <c r="BK339" s="68"/>
      <c r="BL339" s="68"/>
      <c r="BM339" s="68"/>
      <c r="BN339" s="68"/>
      <c r="BO339" s="68"/>
      <c r="BP339" s="68"/>
      <c r="BQ339" s="68"/>
    </row>
    <row r="340" spans="8:69" ht="24" customHeight="1" x14ac:dyDescent="0.2">
      <c r="S340" s="39">
        <v>0</v>
      </c>
      <c r="T340" s="39">
        <v>1</v>
      </c>
      <c r="U340" s="39">
        <v>1</v>
      </c>
      <c r="V340" s="39">
        <v>1</v>
      </c>
      <c r="W340" s="39">
        <v>1</v>
      </c>
      <c r="X340" s="39">
        <v>0</v>
      </c>
      <c r="Y340" s="39">
        <v>0</v>
      </c>
      <c r="Z340" s="39">
        <v>1</v>
      </c>
      <c r="AA340" s="39">
        <v>1</v>
      </c>
      <c r="AC340" s="39">
        <v>1</v>
      </c>
      <c r="AE340" s="39"/>
      <c r="AG340" s="39"/>
      <c r="AK340" s="68"/>
      <c r="AL340" s="68"/>
      <c r="AM340" s="68"/>
      <c r="AN340" s="68"/>
      <c r="AO340" s="68"/>
      <c r="AP340" s="68"/>
      <c r="AQ340" s="70"/>
      <c r="AR340" s="76">
        <v>3</v>
      </c>
      <c r="AS340" s="77">
        <v>5</v>
      </c>
      <c r="AT340" s="77">
        <v>4</v>
      </c>
      <c r="AU340" s="77">
        <v>4</v>
      </c>
      <c r="AV340" s="77">
        <v>5</v>
      </c>
      <c r="AW340" s="77">
        <v>4</v>
      </c>
      <c r="AX340" s="77">
        <v>3</v>
      </c>
      <c r="AY340" s="77">
        <v>5</v>
      </c>
      <c r="AZ340" s="77">
        <v>4</v>
      </c>
      <c r="BA340" s="77">
        <v>4</v>
      </c>
      <c r="BB340" s="77"/>
      <c r="BC340" s="77"/>
      <c r="BD340" s="68"/>
      <c r="BE340" s="68"/>
      <c r="BF340" s="68"/>
      <c r="BG340" s="68"/>
      <c r="BH340" s="68"/>
      <c r="BI340" s="68"/>
      <c r="BJ340" s="68"/>
      <c r="BK340" s="68"/>
      <c r="BL340" s="68"/>
      <c r="BM340" s="68"/>
      <c r="BN340" s="68"/>
      <c r="BO340" s="68"/>
      <c r="BP340" s="68"/>
      <c r="BQ340" s="68"/>
    </row>
    <row r="341" spans="8:69" ht="24" customHeight="1" x14ac:dyDescent="0.2">
      <c r="S341" s="39">
        <v>1</v>
      </c>
      <c r="T341" s="39">
        <v>0</v>
      </c>
      <c r="U341" s="39">
        <v>1</v>
      </c>
      <c r="V341" s="39">
        <v>1</v>
      </c>
      <c r="W341" s="39">
        <v>0</v>
      </c>
      <c r="X341" s="39">
        <v>0</v>
      </c>
      <c r="Y341" s="39">
        <v>1</v>
      </c>
      <c r="Z341" s="39">
        <v>0</v>
      </c>
      <c r="AA341" s="39">
        <v>1</v>
      </c>
      <c r="AC341" s="39">
        <v>1</v>
      </c>
      <c r="AE341" s="39"/>
      <c r="AG341" s="39"/>
      <c r="AK341" s="68"/>
      <c r="AL341" s="70"/>
      <c r="AM341" s="68"/>
      <c r="AN341" s="68"/>
      <c r="AO341" s="68"/>
      <c r="AP341" s="68"/>
      <c r="AQ341" s="70"/>
      <c r="AR341" s="70" t="s">
        <v>0</v>
      </c>
      <c r="AS341" s="70" t="s">
        <v>0</v>
      </c>
      <c r="AT341" s="70" t="s">
        <v>0</v>
      </c>
      <c r="AU341" s="70" t="s">
        <v>0</v>
      </c>
      <c r="AV341" s="70" t="s">
        <v>0</v>
      </c>
      <c r="AW341" s="70" t="s">
        <v>0</v>
      </c>
      <c r="AX341" s="70" t="s">
        <v>0</v>
      </c>
      <c r="AY341" s="70" t="s">
        <v>0</v>
      </c>
      <c r="AZ341" s="70" t="s">
        <v>0</v>
      </c>
      <c r="BA341" s="70" t="s">
        <v>0</v>
      </c>
      <c r="BB341" s="70" t="s">
        <v>0</v>
      </c>
      <c r="BC341" s="70" t="s">
        <v>0</v>
      </c>
      <c r="BD341" s="68"/>
      <c r="BE341" s="68"/>
      <c r="BF341" s="68"/>
      <c r="BG341" s="68"/>
      <c r="BH341" s="68"/>
      <c r="BI341" s="68"/>
      <c r="BJ341" s="68"/>
      <c r="BK341" s="68"/>
      <c r="BL341" s="68"/>
      <c r="BM341" s="68"/>
      <c r="BN341" s="68"/>
      <c r="BO341" s="68"/>
      <c r="BP341" s="68"/>
      <c r="BQ341" s="68"/>
    </row>
    <row r="342" spans="8:69" ht="24" customHeight="1" x14ac:dyDescent="0.2">
      <c r="S342" s="39">
        <v>0</v>
      </c>
      <c r="T342" s="39">
        <v>1</v>
      </c>
      <c r="U342" s="39">
        <v>0</v>
      </c>
      <c r="V342" s="39">
        <v>1</v>
      </c>
      <c r="W342" s="39">
        <v>0</v>
      </c>
      <c r="X342" s="39">
        <v>1</v>
      </c>
      <c r="Y342" s="39">
        <v>0</v>
      </c>
      <c r="Z342" s="39">
        <v>1</v>
      </c>
      <c r="AA342" s="39">
        <v>0</v>
      </c>
      <c r="AC342" s="39">
        <v>1</v>
      </c>
      <c r="AE342" s="39"/>
      <c r="AG342" s="39"/>
      <c r="AK342" s="91" t="s">
        <v>96</v>
      </c>
      <c r="AR342" s="68"/>
      <c r="AS342" s="68"/>
      <c r="AT342" s="68"/>
      <c r="AU342" s="68"/>
      <c r="AV342" s="68"/>
      <c r="AW342" s="68"/>
      <c r="AX342" s="68"/>
      <c r="AY342" s="68"/>
      <c r="AZ342" s="68"/>
      <c r="BA342" s="68"/>
      <c r="BB342" s="68"/>
      <c r="BC342" s="68"/>
      <c r="BD342" s="68"/>
      <c r="BE342" s="68"/>
      <c r="BF342" s="68"/>
      <c r="BG342" s="68"/>
      <c r="BH342" s="68"/>
      <c r="BI342" s="68"/>
      <c r="BJ342" s="68"/>
      <c r="BK342" s="68"/>
      <c r="BL342" s="68"/>
      <c r="BM342" s="68"/>
      <c r="BN342" s="68"/>
      <c r="BO342" s="68"/>
      <c r="BP342" s="68"/>
      <c r="BQ342" s="68"/>
    </row>
    <row r="343" spans="8:69" ht="24" customHeight="1" x14ac:dyDescent="0.2">
      <c r="S343" s="39">
        <v>0</v>
      </c>
      <c r="T343" s="39">
        <v>1</v>
      </c>
      <c r="U343" s="39">
        <v>0</v>
      </c>
      <c r="V343" s="39">
        <v>0</v>
      </c>
      <c r="W343" s="39">
        <v>1</v>
      </c>
      <c r="X343" s="39">
        <v>0</v>
      </c>
      <c r="Y343" s="39">
        <v>0</v>
      </c>
      <c r="Z343" s="39">
        <v>1</v>
      </c>
      <c r="AA343" s="39">
        <v>0</v>
      </c>
      <c r="AC343" s="39">
        <v>0</v>
      </c>
      <c r="AE343" s="39"/>
      <c r="AG343" s="39"/>
      <c r="AK343" s="68"/>
      <c r="AL343" s="78" cm="1">
        <f t="array" ref="AL343:AO351">TRANSPOSE(S355:AA358)</f>
        <v>5</v>
      </c>
      <c r="AM343" s="79">
        <v>4</v>
      </c>
      <c r="AN343" s="79">
        <v>0</v>
      </c>
      <c r="AO343" s="80">
        <v>4</v>
      </c>
      <c r="AP343" s="70" t="s">
        <v>3</v>
      </c>
      <c r="AQ343" s="68"/>
      <c r="AR343" s="70"/>
      <c r="AS343" s="70"/>
      <c r="AT343" s="70"/>
      <c r="AU343" s="70"/>
      <c r="AV343" s="70"/>
      <c r="AW343" s="70"/>
      <c r="AX343" s="68"/>
      <c r="AY343" s="68"/>
      <c r="AZ343" s="68"/>
      <c r="BA343" s="68" cm="1">
        <f t="array" ref="BA343:BA352">MMULT(AL343:AO352,_xlfn.ANCHORARRAY(BA337))</f>
        <v>41</v>
      </c>
      <c r="BB343" s="68" t="e" cm="1">
        <f t="array" ref="BB343">MMULT(AL343:AO353,_xlfn.ANCHORARRAY(BB337))</f>
        <v>#REF!</v>
      </c>
      <c r="BC343" s="68" t="e" cm="1">
        <f t="array" ref="BC343">MMULT(AL343:AO354,_xlfn.ANCHORARRAY(BC337))</f>
        <v>#REF!</v>
      </c>
      <c r="BD343" s="68"/>
      <c r="BE343" s="70" t="s">
        <v>3</v>
      </c>
      <c r="BF343" s="18"/>
      <c r="BG343" s="18"/>
      <c r="BH343" s="18"/>
      <c r="BI343" s="18"/>
      <c r="BJ343" s="18"/>
      <c r="BK343" s="18"/>
      <c r="BL343" s="18"/>
      <c r="BM343" s="18"/>
      <c r="BN343" s="18"/>
      <c r="BO343" s="18" cm="1">
        <f t="array" ref="BO343:BO352">_xlfn.LET(_xlpm.x,_xlfn.ANCHORARRAY(BA343), EXP(_xlpm.x) / SUM(EXP(_xlpm.x)))</f>
        <v>0.28750041018606387</v>
      </c>
      <c r="BP343" s="18" t="e" cm="1">
        <f t="array" ref="BP343">_xlfn.LET(_xlpm.x,_xlfn.ANCHORARRAY(BB343), EXP(_xlpm.x) / SUM(EXP(_xlpm.x)))</f>
        <v>#REF!</v>
      </c>
      <c r="BQ343" s="18" t="e" cm="1">
        <f t="array" ref="BQ343:BQ354">_xlfn.LET(_xlpm.x,BC343:BC354, EXP(_xlpm.x) / SUM(EXP(_xlpm.x)))</f>
        <v>#REF!</v>
      </c>
    </row>
    <row r="344" spans="8:69" ht="24" customHeight="1" x14ac:dyDescent="0.2">
      <c r="S344" s="39">
        <v>1</v>
      </c>
      <c r="T344" s="39">
        <v>0</v>
      </c>
      <c r="U344" s="39">
        <v>1</v>
      </c>
      <c r="V344" s="39">
        <v>1</v>
      </c>
      <c r="W344" s="39">
        <v>1</v>
      </c>
      <c r="X344" s="39">
        <v>1</v>
      </c>
      <c r="Y344" s="39">
        <v>1</v>
      </c>
      <c r="Z344" s="39">
        <v>0</v>
      </c>
      <c r="AA344" s="39">
        <v>1</v>
      </c>
      <c r="AC344" s="39">
        <v>1</v>
      </c>
      <c r="AE344" s="39"/>
      <c r="AG344" s="39"/>
      <c r="AK344" s="68"/>
      <c r="AL344" s="81">
        <v>2</v>
      </c>
      <c r="AM344" s="82">
        <v>2</v>
      </c>
      <c r="AN344" s="82">
        <v>1</v>
      </c>
      <c r="AO344" s="77">
        <v>3</v>
      </c>
      <c r="AP344" s="70" t="s">
        <v>3</v>
      </c>
      <c r="AQ344" s="68"/>
      <c r="AR344" s="70"/>
      <c r="AS344" s="70"/>
      <c r="AT344" s="70"/>
      <c r="AU344" s="70"/>
      <c r="AV344" s="70"/>
      <c r="AW344" s="70"/>
      <c r="AX344" s="68"/>
      <c r="AY344" s="68"/>
      <c r="AZ344" s="68"/>
      <c r="BA344" s="68">
        <v>24</v>
      </c>
      <c r="BB344" s="68"/>
      <c r="BC344" s="68"/>
      <c r="BD344" s="68"/>
      <c r="BE344" s="70" t="s">
        <v>3</v>
      </c>
      <c r="BF344" s="87"/>
      <c r="BG344" s="88"/>
      <c r="BH344" s="88"/>
      <c r="BI344" s="88"/>
      <c r="BJ344" s="88"/>
      <c r="BK344" s="88"/>
      <c r="BL344" s="88"/>
      <c r="BM344" s="88"/>
      <c r="BN344" s="88"/>
      <c r="BO344" s="88">
        <v>1.190233792295493E-8</v>
      </c>
      <c r="BP344" s="88"/>
      <c r="BQ344" s="19" t="e">
        <v>#REF!</v>
      </c>
    </row>
    <row r="345" spans="8:69" ht="24" customHeight="1" x14ac:dyDescent="0.2">
      <c r="S345" s="40">
        <v>1</v>
      </c>
      <c r="T345" s="40">
        <v>0</v>
      </c>
      <c r="U345" s="40">
        <v>1</v>
      </c>
      <c r="V345" s="40">
        <v>0</v>
      </c>
      <c r="W345" s="40">
        <v>0</v>
      </c>
      <c r="X345" s="40">
        <v>0</v>
      </c>
      <c r="Y345" s="40">
        <v>1</v>
      </c>
      <c r="Z345" s="40">
        <v>0</v>
      </c>
      <c r="AA345" s="40">
        <v>1</v>
      </c>
      <c r="AC345" s="40">
        <v>0</v>
      </c>
      <c r="AE345" s="40"/>
      <c r="AG345" s="40"/>
      <c r="AK345" s="68"/>
      <c r="AL345" s="81">
        <v>4</v>
      </c>
      <c r="AM345" s="82">
        <v>4</v>
      </c>
      <c r="AN345" s="82">
        <v>0</v>
      </c>
      <c r="AO345" s="77">
        <v>5</v>
      </c>
      <c r="AP345" s="70" t="s">
        <v>3</v>
      </c>
      <c r="AQ345" s="68"/>
      <c r="AR345" s="70"/>
      <c r="AS345" s="70"/>
      <c r="AT345" s="70"/>
      <c r="AU345" s="70"/>
      <c r="AV345" s="70"/>
      <c r="AW345" s="70"/>
      <c r="AX345" s="68"/>
      <c r="AY345" s="68"/>
      <c r="AZ345" s="68"/>
      <c r="BA345" s="68">
        <v>40</v>
      </c>
      <c r="BB345" s="68"/>
      <c r="BC345" s="68"/>
      <c r="BD345" s="68"/>
      <c r="BE345" s="70" t="s">
        <v>3</v>
      </c>
      <c r="BF345" s="87"/>
      <c r="BG345" s="88"/>
      <c r="BH345" s="88"/>
      <c r="BI345" s="88"/>
      <c r="BJ345" s="88"/>
      <c r="BK345" s="88"/>
      <c r="BL345" s="88"/>
      <c r="BM345" s="88"/>
      <c r="BN345" s="88"/>
      <c r="BO345" s="88">
        <v>0.10576549023580964</v>
      </c>
      <c r="BP345" s="88"/>
      <c r="BQ345" s="19" t="e">
        <v>#REF!</v>
      </c>
    </row>
    <row r="346" spans="8:69" ht="24" customHeight="1" x14ac:dyDescent="0.2">
      <c r="S346" s="70" t="s">
        <v>0</v>
      </c>
      <c r="T346" s="70" t="s">
        <v>0</v>
      </c>
      <c r="U346" s="70" t="s">
        <v>0</v>
      </c>
      <c r="V346" s="70" t="s">
        <v>0</v>
      </c>
      <c r="W346" s="70" t="s">
        <v>0</v>
      </c>
      <c r="X346" s="70" t="s">
        <v>0</v>
      </c>
      <c r="Y346" s="70" t="s">
        <v>0</v>
      </c>
      <c r="Z346" s="70" t="s">
        <v>0</v>
      </c>
      <c r="AA346" s="70" t="s">
        <v>0</v>
      </c>
      <c r="AC346" s="70" t="s">
        <v>0</v>
      </c>
      <c r="AE346" s="70"/>
      <c r="AG346" s="70"/>
      <c r="AK346" s="68"/>
      <c r="AL346" s="81">
        <v>4</v>
      </c>
      <c r="AM346" s="82">
        <v>2</v>
      </c>
      <c r="AN346" s="82">
        <v>0</v>
      </c>
      <c r="AO346" s="77">
        <v>5</v>
      </c>
      <c r="AP346" s="70" t="s">
        <v>3</v>
      </c>
      <c r="AQ346" s="68"/>
      <c r="AR346" s="70"/>
      <c r="AS346" s="70"/>
      <c r="AT346" s="70"/>
      <c r="AU346" s="70"/>
      <c r="AV346" s="70"/>
      <c r="AW346" s="70"/>
      <c r="AX346" s="68"/>
      <c r="AY346" s="68"/>
      <c r="AZ346" s="68"/>
      <c r="BA346" s="68">
        <v>40</v>
      </c>
      <c r="BB346" s="68"/>
      <c r="BC346" s="68"/>
      <c r="BD346" s="68"/>
      <c r="BE346" s="70" t="s">
        <v>3</v>
      </c>
      <c r="BF346" s="87"/>
      <c r="BG346" s="88"/>
      <c r="BH346" s="88"/>
      <c r="BI346" s="88"/>
      <c r="BJ346" s="88"/>
      <c r="BK346" s="88"/>
      <c r="BL346" s="88"/>
      <c r="BM346" s="88"/>
      <c r="BN346" s="88"/>
      <c r="BO346" s="88">
        <v>0.10576549023580964</v>
      </c>
      <c r="BP346" s="88"/>
      <c r="BQ346" s="19" t="e">
        <v>#REF!</v>
      </c>
    </row>
    <row r="347" spans="8:69" ht="24" customHeight="1" x14ac:dyDescent="0.2">
      <c r="AK347" s="68"/>
      <c r="AL347" s="81">
        <v>3</v>
      </c>
      <c r="AM347" s="82">
        <v>1</v>
      </c>
      <c r="AN347" s="82">
        <v>-1</v>
      </c>
      <c r="AO347" s="77">
        <v>3</v>
      </c>
      <c r="AP347" s="70" t="s">
        <v>3</v>
      </c>
      <c r="AQ347" s="68"/>
      <c r="AR347" s="70"/>
      <c r="AS347" s="70"/>
      <c r="AT347" s="70"/>
      <c r="AU347" s="70"/>
      <c r="AV347" s="70"/>
      <c r="AW347" s="70"/>
      <c r="AX347" s="68"/>
      <c r="AY347" s="68"/>
      <c r="AZ347" s="68"/>
      <c r="BA347" s="68">
        <v>25</v>
      </c>
      <c r="BB347" s="68"/>
      <c r="BC347" s="68"/>
      <c r="BD347" s="68"/>
      <c r="BE347" s="70" t="s">
        <v>3</v>
      </c>
      <c r="BF347" s="87"/>
      <c r="BG347" s="88"/>
      <c r="BH347" s="88"/>
      <c r="BI347" s="88"/>
      <c r="BJ347" s="88"/>
      <c r="BK347" s="88"/>
      <c r="BL347" s="88"/>
      <c r="BM347" s="88"/>
      <c r="BN347" s="88"/>
      <c r="BO347" s="88">
        <v>3.2353908892147368E-8</v>
      </c>
      <c r="BP347" s="88"/>
      <c r="BQ347" s="19" t="e">
        <v>#REF!</v>
      </c>
    </row>
    <row r="348" spans="8:69" ht="24" customHeight="1" x14ac:dyDescent="0.2">
      <c r="AK348" s="68"/>
      <c r="AL348" s="81">
        <v>4</v>
      </c>
      <c r="AM348" s="82">
        <v>2</v>
      </c>
      <c r="AN348" s="82">
        <v>0</v>
      </c>
      <c r="AO348" s="77">
        <v>4</v>
      </c>
      <c r="AP348" s="70" t="s">
        <v>3</v>
      </c>
      <c r="AQ348" s="68"/>
      <c r="AR348" s="70"/>
      <c r="AS348" s="70"/>
      <c r="AT348" s="70"/>
      <c r="AU348" s="70"/>
      <c r="AV348" s="70"/>
      <c r="AW348" s="70"/>
      <c r="AX348" s="68"/>
      <c r="AY348" s="68"/>
      <c r="AZ348" s="68"/>
      <c r="BA348" s="68">
        <v>36</v>
      </c>
      <c r="BB348" s="68"/>
      <c r="BC348" s="68"/>
      <c r="BD348" s="68"/>
      <c r="BE348" s="70" t="s">
        <v>3</v>
      </c>
      <c r="BF348" s="87"/>
      <c r="BG348" s="88"/>
      <c r="BH348" s="88"/>
      <c r="BI348" s="88"/>
      <c r="BJ348" s="88"/>
      <c r="BK348" s="88"/>
      <c r="BL348" s="88"/>
      <c r="BM348" s="88"/>
      <c r="BN348" s="88"/>
      <c r="BO348" s="88">
        <v>1.9371625260490299E-3</v>
      </c>
      <c r="BP348" s="88"/>
      <c r="BQ348" s="19" t="e">
        <v>#REF!</v>
      </c>
    </row>
    <row r="349" spans="8:69" ht="24" customHeight="1" x14ac:dyDescent="0.2">
      <c r="AK349" s="68"/>
      <c r="AL349" s="81">
        <v>5</v>
      </c>
      <c r="AM349" s="82">
        <v>4</v>
      </c>
      <c r="AN349" s="82">
        <v>0</v>
      </c>
      <c r="AO349" s="77">
        <v>4</v>
      </c>
      <c r="AP349" s="70" t="s">
        <v>3</v>
      </c>
      <c r="AQ349" s="68"/>
      <c r="AR349" s="68"/>
      <c r="AS349" s="68"/>
      <c r="AT349" s="68"/>
      <c r="AU349" s="68"/>
      <c r="AV349" s="68"/>
      <c r="AW349" s="68"/>
      <c r="AX349" s="68"/>
      <c r="AY349" s="68"/>
      <c r="AZ349" s="68"/>
      <c r="BA349" s="68">
        <v>41</v>
      </c>
      <c r="BB349" s="68"/>
      <c r="BC349" s="68"/>
      <c r="BD349" s="68"/>
      <c r="BE349" s="70" t="s">
        <v>3</v>
      </c>
      <c r="BF349" s="87"/>
      <c r="BG349" s="88"/>
      <c r="BH349" s="88"/>
      <c r="BI349" s="88"/>
      <c r="BJ349" s="88"/>
      <c r="BK349" s="88"/>
      <c r="BL349" s="88"/>
      <c r="BM349" s="88"/>
      <c r="BN349" s="88"/>
      <c r="BO349" s="88">
        <v>0.28750041018606387</v>
      </c>
      <c r="BP349" s="88"/>
      <c r="BQ349" s="19" t="e">
        <v>#REF!</v>
      </c>
    </row>
    <row r="350" spans="8:69" ht="24" customHeight="1" x14ac:dyDescent="0.2">
      <c r="H350" t="s">
        <v>93</v>
      </c>
      <c r="I350" s="44">
        <v>0</v>
      </c>
      <c r="J350" s="45">
        <v>1</v>
      </c>
      <c r="K350" s="45">
        <v>1</v>
      </c>
      <c r="L350" s="45">
        <v>1</v>
      </c>
      <c r="M350" s="45">
        <v>1</v>
      </c>
      <c r="N350" s="45">
        <v>1</v>
      </c>
      <c r="O350" s="45">
        <v>2</v>
      </c>
      <c r="P350" s="46">
        <v>1</v>
      </c>
      <c r="Q350" s="70" t="s">
        <v>3</v>
      </c>
      <c r="R350" s="1" t="s">
        <v>72</v>
      </c>
      <c r="S350" s="38" cm="1">
        <f t="array" ref="S350:AA353">MMULT(I350:P353,S338:AA345)</f>
        <v>4</v>
      </c>
      <c r="T350" s="38">
        <v>4</v>
      </c>
      <c r="U350" s="38">
        <v>5</v>
      </c>
      <c r="V350" s="38">
        <v>5</v>
      </c>
      <c r="W350" s="38">
        <v>4</v>
      </c>
      <c r="X350" s="38">
        <v>4</v>
      </c>
      <c r="Y350" s="38">
        <v>4</v>
      </c>
      <c r="Z350" s="38">
        <v>4</v>
      </c>
      <c r="AA350" s="38">
        <v>5</v>
      </c>
      <c r="AC350" s="38" cm="1">
        <f t="array" ref="AC350:AC353">MMULT(I350:P353,AC338:AC345)</f>
        <v>5</v>
      </c>
      <c r="AE350" s="38"/>
      <c r="AG350" s="38"/>
      <c r="AK350" s="68"/>
      <c r="AL350" s="81">
        <v>2</v>
      </c>
      <c r="AM350" s="82">
        <v>2</v>
      </c>
      <c r="AN350" s="82">
        <v>1</v>
      </c>
      <c r="AO350" s="77">
        <v>3</v>
      </c>
      <c r="AP350" s="70" t="s">
        <v>3</v>
      </c>
      <c r="AQ350" s="68"/>
      <c r="AR350" s="68"/>
      <c r="AS350" s="68"/>
      <c r="AT350" s="68"/>
      <c r="AU350" s="68"/>
      <c r="AV350" s="68"/>
      <c r="AW350" s="68"/>
      <c r="AX350" s="68"/>
      <c r="AY350" s="68"/>
      <c r="AZ350" s="68"/>
      <c r="BA350" s="68">
        <v>24</v>
      </c>
      <c r="BB350" s="68"/>
      <c r="BC350" s="68"/>
      <c r="BD350" s="68"/>
      <c r="BE350" s="70" t="s">
        <v>3</v>
      </c>
      <c r="BF350" s="87"/>
      <c r="BG350" s="88"/>
      <c r="BH350" s="88"/>
      <c r="BI350" s="88"/>
      <c r="BJ350" s="88"/>
      <c r="BK350" s="88"/>
      <c r="BL350" s="88"/>
      <c r="BM350" s="88"/>
      <c r="BN350" s="88"/>
      <c r="BO350" s="88">
        <v>1.190233792295493E-8</v>
      </c>
      <c r="BP350" s="88"/>
      <c r="BQ350" s="19" t="e">
        <v>#REF!</v>
      </c>
    </row>
    <row r="351" spans="8:69" ht="24" customHeight="1" x14ac:dyDescent="0.2">
      <c r="I351" s="48">
        <v>1</v>
      </c>
      <c r="J351" s="49">
        <v>0</v>
      </c>
      <c r="K351" s="49">
        <v>0</v>
      </c>
      <c r="L351" s="49">
        <v>0</v>
      </c>
      <c r="M351" s="49">
        <v>0</v>
      </c>
      <c r="N351" s="49">
        <v>0</v>
      </c>
      <c r="O351" s="49">
        <v>0</v>
      </c>
      <c r="P351" s="50">
        <v>-1</v>
      </c>
      <c r="Q351" s="70" t="s">
        <v>3</v>
      </c>
      <c r="S351" s="39">
        <v>0</v>
      </c>
      <c r="T351" s="39">
        <v>0</v>
      </c>
      <c r="U351" s="39">
        <v>-1</v>
      </c>
      <c r="V351" s="39">
        <v>0</v>
      </c>
      <c r="W351" s="39">
        <v>0</v>
      </c>
      <c r="X351" s="39">
        <v>1</v>
      </c>
      <c r="Y351" s="39">
        <v>0</v>
      </c>
      <c r="Z351" s="39">
        <v>0</v>
      </c>
      <c r="AA351" s="39">
        <v>-1</v>
      </c>
      <c r="AC351" s="39">
        <v>0</v>
      </c>
      <c r="AE351" s="39"/>
      <c r="AG351" s="39"/>
      <c r="AK351" s="68"/>
      <c r="AL351" s="81">
        <v>4</v>
      </c>
      <c r="AM351" s="82">
        <v>4</v>
      </c>
      <c r="AN351" s="82">
        <v>0</v>
      </c>
      <c r="AO351" s="77">
        <v>5</v>
      </c>
      <c r="AP351" s="70" t="s">
        <v>3</v>
      </c>
      <c r="AQ351" s="68"/>
      <c r="AR351" s="68"/>
      <c r="AS351" s="68"/>
      <c r="AT351" s="68"/>
      <c r="AU351" s="68"/>
      <c r="AV351" s="68"/>
      <c r="AW351" s="68"/>
      <c r="AX351" s="68"/>
      <c r="AY351" s="68"/>
      <c r="AZ351" s="68"/>
      <c r="BA351" s="68">
        <v>40</v>
      </c>
      <c r="BB351" s="68"/>
      <c r="BC351" s="68"/>
      <c r="BD351" s="68"/>
      <c r="BE351" s="70" t="s">
        <v>3</v>
      </c>
      <c r="BF351" s="87"/>
      <c r="BG351" s="88"/>
      <c r="BH351" s="88"/>
      <c r="BI351" s="88"/>
      <c r="BJ351" s="88"/>
      <c r="BK351" s="88"/>
      <c r="BL351" s="88"/>
      <c r="BM351" s="88"/>
      <c r="BN351" s="88"/>
      <c r="BO351" s="88">
        <v>0.10576549023580964</v>
      </c>
      <c r="BP351" s="88"/>
      <c r="BQ351" s="19" t="e">
        <v>#REF!</v>
      </c>
    </row>
    <row r="352" spans="8:69" ht="24" customHeight="1" x14ac:dyDescent="0.2">
      <c r="I352" s="48">
        <v>1</v>
      </c>
      <c r="J352" s="49">
        <v>1</v>
      </c>
      <c r="K352" s="49">
        <v>0</v>
      </c>
      <c r="L352" s="49">
        <v>1</v>
      </c>
      <c r="M352" s="49">
        <v>1</v>
      </c>
      <c r="N352" s="49">
        <v>0</v>
      </c>
      <c r="O352" s="49">
        <v>0</v>
      </c>
      <c r="P352" s="50">
        <v>-1</v>
      </c>
      <c r="Q352" s="70" t="s">
        <v>3</v>
      </c>
      <c r="S352" s="39">
        <v>1</v>
      </c>
      <c r="T352" s="39">
        <v>2</v>
      </c>
      <c r="U352" s="39">
        <v>0</v>
      </c>
      <c r="V352" s="39">
        <v>2</v>
      </c>
      <c r="W352" s="39">
        <v>0</v>
      </c>
      <c r="X352" s="39">
        <v>3</v>
      </c>
      <c r="Y352" s="39">
        <v>1</v>
      </c>
      <c r="Z352" s="39">
        <v>2</v>
      </c>
      <c r="AA352" s="39">
        <v>0</v>
      </c>
      <c r="AC352" s="39">
        <v>2</v>
      </c>
      <c r="AE352" s="39"/>
      <c r="AG352" s="39"/>
      <c r="AK352" s="68"/>
      <c r="AL352" s="81" cm="1">
        <f t="array" ref="AL352:AO352">TRANSPOSE(AC355:AC358)</f>
        <v>4</v>
      </c>
      <c r="AM352" s="82">
        <v>2</v>
      </c>
      <c r="AN352" s="82">
        <v>0</v>
      </c>
      <c r="AO352" s="77">
        <v>5</v>
      </c>
      <c r="AP352" s="70" t="s">
        <v>3</v>
      </c>
      <c r="AQ352" s="68"/>
      <c r="AR352" s="68"/>
      <c r="AS352" s="68"/>
      <c r="AT352" s="68"/>
      <c r="AU352" s="68"/>
      <c r="AV352" s="68"/>
      <c r="AW352" s="68"/>
      <c r="AX352" s="68"/>
      <c r="AY352" s="68"/>
      <c r="AZ352" s="68"/>
      <c r="BA352" s="68">
        <v>40</v>
      </c>
      <c r="BB352" s="68"/>
      <c r="BC352" s="68"/>
      <c r="BD352" s="68"/>
      <c r="BE352" s="70" t="s">
        <v>3</v>
      </c>
      <c r="BF352" s="87"/>
      <c r="BG352" s="88"/>
      <c r="BH352" s="88"/>
      <c r="BI352" s="88"/>
      <c r="BJ352" s="88"/>
      <c r="BK352" s="88"/>
      <c r="BL352" s="88"/>
      <c r="BM352" s="88"/>
      <c r="BN352" s="88"/>
      <c r="BO352" s="88">
        <v>0.10576549023580964</v>
      </c>
      <c r="BP352" s="88"/>
      <c r="BQ352" s="19" t="e">
        <v>#REF!</v>
      </c>
    </row>
    <row r="353" spans="1:69" ht="24" customHeight="1" x14ac:dyDescent="0.2">
      <c r="I353" s="51">
        <v>0</v>
      </c>
      <c r="J353" s="52">
        <v>1</v>
      </c>
      <c r="K353" s="52">
        <v>1</v>
      </c>
      <c r="L353" s="52">
        <v>0</v>
      </c>
      <c r="M353" s="52">
        <v>1</v>
      </c>
      <c r="N353" s="52">
        <v>2</v>
      </c>
      <c r="O353" s="52">
        <v>2</v>
      </c>
      <c r="P353" s="53">
        <v>1</v>
      </c>
      <c r="Q353" s="70" t="s">
        <v>3</v>
      </c>
      <c r="S353" s="40">
        <v>3</v>
      </c>
      <c r="T353" s="40">
        <v>5</v>
      </c>
      <c r="U353" s="40">
        <v>4</v>
      </c>
      <c r="V353" s="40">
        <v>4</v>
      </c>
      <c r="W353" s="40">
        <v>5</v>
      </c>
      <c r="X353" s="40">
        <v>4</v>
      </c>
      <c r="Y353" s="40">
        <v>3</v>
      </c>
      <c r="Z353" s="40">
        <v>5</v>
      </c>
      <c r="AA353" s="40">
        <v>4</v>
      </c>
      <c r="AC353" s="40">
        <v>4</v>
      </c>
      <c r="AE353" s="40"/>
      <c r="AG353" s="40"/>
      <c r="AK353" s="68"/>
      <c r="AL353" s="81"/>
      <c r="AM353" s="82"/>
      <c r="AN353" s="82"/>
      <c r="AO353" s="77"/>
      <c r="AP353" s="70" t="s">
        <v>3</v>
      </c>
      <c r="AQ353" s="68"/>
      <c r="AR353" s="68"/>
      <c r="AS353" s="68"/>
      <c r="AT353" s="68"/>
      <c r="AU353" s="68"/>
      <c r="AV353" s="68"/>
      <c r="AW353" s="68"/>
      <c r="AX353" s="68"/>
      <c r="AY353" s="68"/>
      <c r="AZ353" s="68"/>
      <c r="BA353" s="68"/>
      <c r="BB353" s="68"/>
      <c r="BC353" s="68"/>
      <c r="BD353" s="68"/>
      <c r="BE353" s="70" t="s">
        <v>3</v>
      </c>
      <c r="BF353" s="87"/>
      <c r="BG353" s="88"/>
      <c r="BH353" s="88"/>
      <c r="BI353" s="88"/>
      <c r="BJ353" s="88"/>
      <c r="BK353" s="88"/>
      <c r="BL353" s="88"/>
      <c r="BM353" s="88"/>
      <c r="BN353" s="88"/>
      <c r="BO353" s="88"/>
      <c r="BP353" s="88"/>
      <c r="BQ353" s="19" t="e">
        <v>#REF!</v>
      </c>
    </row>
    <row r="354" spans="1:69" ht="24" customHeight="1" x14ac:dyDescent="0.2">
      <c r="AK354" s="68"/>
      <c r="AL354" s="81"/>
      <c r="AM354" s="82"/>
      <c r="AN354" s="82"/>
      <c r="AO354" s="77"/>
      <c r="AP354" s="70" t="s">
        <v>3</v>
      </c>
      <c r="AQ354" s="68"/>
      <c r="AR354" s="68"/>
      <c r="AS354" s="68"/>
      <c r="AT354" s="68"/>
      <c r="AU354" s="68"/>
      <c r="AV354" s="68"/>
      <c r="AW354" s="68"/>
      <c r="AX354" s="68"/>
      <c r="AY354" s="68"/>
      <c r="AZ354" s="68"/>
      <c r="BA354" s="68"/>
      <c r="BB354" s="68"/>
      <c r="BC354" s="68"/>
      <c r="BD354" s="68"/>
      <c r="BE354" s="70" t="s">
        <v>3</v>
      </c>
      <c r="BF354" s="89"/>
      <c r="BG354" s="90"/>
      <c r="BH354" s="90"/>
      <c r="BI354" s="90"/>
      <c r="BJ354" s="90"/>
      <c r="BK354" s="90"/>
      <c r="BL354" s="90"/>
      <c r="BM354" s="90"/>
      <c r="BN354" s="90"/>
      <c r="BO354" s="90"/>
      <c r="BP354" s="90"/>
      <c r="BQ354" s="20" t="e">
        <v>#REF!</v>
      </c>
    </row>
    <row r="355" spans="1:69" ht="24" customHeight="1" x14ac:dyDescent="0.2">
      <c r="H355" t="s">
        <v>94</v>
      </c>
      <c r="I355" s="44">
        <v>1</v>
      </c>
      <c r="J355" s="45">
        <v>0</v>
      </c>
      <c r="K355" s="45">
        <v>0</v>
      </c>
      <c r="L355" s="45">
        <v>1</v>
      </c>
      <c r="M355" s="45">
        <v>1</v>
      </c>
      <c r="N355" s="45">
        <v>1</v>
      </c>
      <c r="O355" s="45">
        <v>2</v>
      </c>
      <c r="P355" s="46">
        <v>1</v>
      </c>
      <c r="Q355" s="70" t="s">
        <v>3</v>
      </c>
      <c r="R355" s="1" t="s">
        <v>75</v>
      </c>
      <c r="S355" s="38" cm="1">
        <f t="array" ref="S355:AA362">MMULT(I355:P362,S338:AA345)</f>
        <v>5</v>
      </c>
      <c r="T355" s="38">
        <v>2</v>
      </c>
      <c r="U355" s="38">
        <v>4</v>
      </c>
      <c r="V355" s="38">
        <v>4</v>
      </c>
      <c r="W355" s="38">
        <v>3</v>
      </c>
      <c r="X355" s="38">
        <v>4</v>
      </c>
      <c r="Y355" s="38">
        <v>5</v>
      </c>
      <c r="Z355" s="38">
        <v>2</v>
      </c>
      <c r="AA355" s="38">
        <v>4</v>
      </c>
      <c r="AC355" s="38" cm="1">
        <f t="array" ref="AC355:AC362">MMULT(I355:P362,AC338:AC345)</f>
        <v>4</v>
      </c>
      <c r="AE355" s="38"/>
      <c r="AG355" s="38"/>
      <c r="AK355" s="68"/>
      <c r="AL355" s="70"/>
      <c r="AM355" s="70"/>
      <c r="AN355" s="70"/>
      <c r="AO355" s="70"/>
      <c r="AP355" s="70"/>
      <c r="AQ355" s="68"/>
      <c r="AR355" s="68"/>
      <c r="AS355" s="68"/>
      <c r="AT355" s="68"/>
      <c r="AU355" s="68"/>
      <c r="AV355" s="68"/>
      <c r="AW355" s="68"/>
      <c r="AX355" s="68"/>
      <c r="AY355" s="68"/>
      <c r="AZ355" s="68"/>
      <c r="BA355" s="68"/>
      <c r="BB355" s="68"/>
      <c r="BC355" s="68"/>
      <c r="BD355" s="68"/>
      <c r="BE355" s="68"/>
      <c r="BF355" s="70"/>
      <c r="BG355" s="70"/>
      <c r="BH355" s="70"/>
      <c r="BI355" s="70"/>
      <c r="BJ355" s="70"/>
      <c r="BK355" s="70"/>
      <c r="BL355" s="70"/>
      <c r="BM355" s="70"/>
      <c r="BN355" s="70"/>
      <c r="BO355" s="70"/>
      <c r="BP355" s="70"/>
      <c r="BQ355" s="70"/>
    </row>
    <row r="356" spans="1:69" ht="24" customHeight="1" x14ac:dyDescent="0.2">
      <c r="I356" s="48">
        <v>1</v>
      </c>
      <c r="J356" s="49">
        <v>0</v>
      </c>
      <c r="K356" s="49">
        <v>1</v>
      </c>
      <c r="L356" s="49">
        <v>0</v>
      </c>
      <c r="M356" s="49">
        <v>1</v>
      </c>
      <c r="N356" s="49">
        <v>0</v>
      </c>
      <c r="O356" s="49">
        <v>0</v>
      </c>
      <c r="P356" s="50">
        <v>3</v>
      </c>
      <c r="Q356" s="70" t="s">
        <v>3</v>
      </c>
      <c r="S356" s="39">
        <v>4</v>
      </c>
      <c r="T356" s="39">
        <v>2</v>
      </c>
      <c r="U356" s="39">
        <v>4</v>
      </c>
      <c r="V356" s="39">
        <v>2</v>
      </c>
      <c r="W356" s="39">
        <v>1</v>
      </c>
      <c r="X356" s="39">
        <v>2</v>
      </c>
      <c r="Y356" s="39">
        <v>4</v>
      </c>
      <c r="Z356" s="39">
        <v>2</v>
      </c>
      <c r="AA356" s="39">
        <v>4</v>
      </c>
      <c r="AC356" s="39">
        <v>2</v>
      </c>
      <c r="AE356" s="39"/>
      <c r="AG356" s="39"/>
      <c r="AK356" s="68"/>
      <c r="AL356" s="70"/>
      <c r="AM356" s="70"/>
      <c r="AN356" s="70"/>
      <c r="AO356" s="70"/>
      <c r="AP356" s="70"/>
      <c r="AR356" s="68"/>
      <c r="AS356" s="68"/>
      <c r="AT356" s="68"/>
      <c r="AU356" s="68"/>
      <c r="AV356" s="68"/>
      <c r="AW356" s="68"/>
      <c r="AX356" s="68"/>
      <c r="AY356" s="68"/>
      <c r="AZ356" s="68"/>
      <c r="BA356" s="68"/>
      <c r="BB356" s="68"/>
      <c r="BC356" s="68"/>
      <c r="BD356" s="68"/>
      <c r="BE356" s="68"/>
      <c r="BF356" s="70" t="s">
        <v>0</v>
      </c>
      <c r="BG356" s="70" t="s">
        <v>0</v>
      </c>
      <c r="BH356" s="70" t="s">
        <v>0</v>
      </c>
      <c r="BI356" s="70" t="s">
        <v>0</v>
      </c>
      <c r="BJ356" s="70" t="s">
        <v>0</v>
      </c>
      <c r="BK356" s="70" t="s">
        <v>0</v>
      </c>
      <c r="BL356" s="70" t="s">
        <v>0</v>
      </c>
      <c r="BM356" s="70" t="s">
        <v>0</v>
      </c>
      <c r="BN356" s="70" t="s">
        <v>0</v>
      </c>
      <c r="BO356" s="70" t="s">
        <v>0</v>
      </c>
      <c r="BP356" s="70" t="s">
        <v>0</v>
      </c>
      <c r="BQ356" s="70" t="s">
        <v>0</v>
      </c>
    </row>
    <row r="357" spans="1:69" ht="24" customHeight="1" x14ac:dyDescent="0.2">
      <c r="I357" s="48">
        <v>0</v>
      </c>
      <c r="J357" s="49">
        <v>1</v>
      </c>
      <c r="K357" s="49">
        <v>0</v>
      </c>
      <c r="L357" s="49">
        <v>1</v>
      </c>
      <c r="M357" s="49">
        <v>0</v>
      </c>
      <c r="N357" s="49">
        <v>0</v>
      </c>
      <c r="O357" s="49">
        <v>-1</v>
      </c>
      <c r="P357" s="50">
        <v>0</v>
      </c>
      <c r="Q357" s="70" t="s">
        <v>3</v>
      </c>
      <c r="S357" s="39">
        <v>0</v>
      </c>
      <c r="T357" s="39">
        <v>1</v>
      </c>
      <c r="U357" s="39">
        <v>0</v>
      </c>
      <c r="V357" s="39">
        <v>0</v>
      </c>
      <c r="W357" s="39">
        <v>-1</v>
      </c>
      <c r="X357" s="39">
        <v>0</v>
      </c>
      <c r="Y357" s="39">
        <v>0</v>
      </c>
      <c r="Z357" s="39">
        <v>1</v>
      </c>
      <c r="AA357" s="39">
        <v>0</v>
      </c>
      <c r="AC357" s="39">
        <v>0</v>
      </c>
      <c r="AE357" s="39"/>
      <c r="AG357" s="39"/>
      <c r="AK357" s="68"/>
      <c r="AL357" s="70"/>
      <c r="AM357" s="70"/>
      <c r="AN357" s="70"/>
      <c r="AO357" s="70"/>
      <c r="AP357" s="70"/>
      <c r="AQ357" s="70"/>
      <c r="AR357" s="70"/>
      <c r="AS357" s="70"/>
      <c r="AT357" s="70"/>
      <c r="AU357" s="70"/>
      <c r="AV357" s="70"/>
      <c r="AW357" s="70"/>
      <c r="AX357" s="70"/>
      <c r="AY357" s="70"/>
      <c r="AZ357" s="70"/>
      <c r="BA357" s="70"/>
      <c r="BB357" s="70"/>
      <c r="BC357" s="70"/>
      <c r="BD357" s="70"/>
      <c r="BE357" s="70"/>
      <c r="BF357" s="70"/>
      <c r="BG357" s="70"/>
      <c r="BH357" s="70"/>
      <c r="BI357" s="70"/>
      <c r="BJ357" s="70"/>
      <c r="BK357" s="70"/>
      <c r="BL357" s="70"/>
      <c r="BM357" s="70"/>
      <c r="BN357" s="70"/>
      <c r="BO357" s="70"/>
      <c r="BP357" s="70"/>
      <c r="BQ357" s="70"/>
    </row>
    <row r="358" spans="1:69" ht="24" customHeight="1" x14ac:dyDescent="0.2">
      <c r="I358" s="51">
        <v>0</v>
      </c>
      <c r="J358" s="52">
        <v>1</v>
      </c>
      <c r="K358" s="52">
        <v>1</v>
      </c>
      <c r="L358" s="52">
        <v>1</v>
      </c>
      <c r="M358" s="52">
        <v>1</v>
      </c>
      <c r="N358" s="52">
        <v>0</v>
      </c>
      <c r="O358" s="52">
        <v>2</v>
      </c>
      <c r="P358" s="53">
        <v>1</v>
      </c>
      <c r="Q358" s="70" t="s">
        <v>3</v>
      </c>
      <c r="S358" s="40">
        <v>4</v>
      </c>
      <c r="T358" s="40">
        <v>3</v>
      </c>
      <c r="U358" s="40">
        <v>5</v>
      </c>
      <c r="V358" s="40">
        <v>5</v>
      </c>
      <c r="W358" s="40">
        <v>3</v>
      </c>
      <c r="X358" s="40">
        <v>4</v>
      </c>
      <c r="Y358" s="40">
        <v>4</v>
      </c>
      <c r="Z358" s="40">
        <v>3</v>
      </c>
      <c r="AA358" s="40">
        <v>5</v>
      </c>
      <c r="AC358" s="40">
        <v>5</v>
      </c>
      <c r="AE358" s="40"/>
      <c r="AG358" s="40"/>
      <c r="AK358" s="68"/>
      <c r="AL358" s="70"/>
      <c r="AM358" s="70"/>
      <c r="AN358" s="70"/>
      <c r="AO358" s="70"/>
      <c r="AP358" s="70"/>
      <c r="AQ358" s="70" t="s">
        <v>77</v>
      </c>
      <c r="AR358" s="70"/>
      <c r="AS358" s="70"/>
      <c r="AT358" s="70"/>
      <c r="AU358" s="70"/>
      <c r="AV358" s="70"/>
      <c r="AW358" s="70"/>
      <c r="AX358" s="70"/>
      <c r="AY358" s="70"/>
      <c r="AZ358" s="70"/>
      <c r="BA358" s="70"/>
      <c r="BB358" s="70"/>
      <c r="BC358" s="70"/>
      <c r="BD358" s="70"/>
      <c r="BE358" s="70"/>
      <c r="BF358" s="70"/>
      <c r="BG358" s="70"/>
      <c r="BH358" s="70"/>
      <c r="BI358" s="70"/>
      <c r="BJ358" s="70"/>
      <c r="BK358" s="70"/>
      <c r="BL358" s="70"/>
      <c r="BM358" s="70"/>
      <c r="BN358" s="70"/>
      <c r="BO358" s="70"/>
      <c r="BP358" s="70"/>
      <c r="BQ358" s="70"/>
    </row>
    <row r="359" spans="1:69" ht="24" customHeight="1" x14ac:dyDescent="0.2">
      <c r="H359" t="s">
        <v>95</v>
      </c>
      <c r="I359" s="44">
        <v>1</v>
      </c>
      <c r="J359" s="45">
        <v>0</v>
      </c>
      <c r="K359" s="45">
        <v>0</v>
      </c>
      <c r="L359" s="45">
        <v>1</v>
      </c>
      <c r="M359" s="45">
        <v>1</v>
      </c>
      <c r="N359" s="45">
        <v>1</v>
      </c>
      <c r="O359" s="45">
        <v>-1</v>
      </c>
      <c r="P359" s="46">
        <v>1</v>
      </c>
      <c r="Q359" s="70" t="s">
        <v>3</v>
      </c>
      <c r="R359" s="1" t="s">
        <v>77</v>
      </c>
      <c r="S359" s="38">
        <v>2</v>
      </c>
      <c r="T359" s="38">
        <v>2</v>
      </c>
      <c r="U359" s="38">
        <v>1</v>
      </c>
      <c r="V359" s="38">
        <v>1</v>
      </c>
      <c r="W359" s="38">
        <v>0</v>
      </c>
      <c r="X359" s="38">
        <v>1</v>
      </c>
      <c r="Y359" s="38">
        <v>2</v>
      </c>
      <c r="Z359" s="38">
        <v>2</v>
      </c>
      <c r="AA359" s="38">
        <v>1</v>
      </c>
      <c r="AC359" s="38">
        <v>1</v>
      </c>
      <c r="AE359" s="38"/>
      <c r="AG359" s="38"/>
      <c r="AK359" s="68"/>
      <c r="AL359" s="70"/>
      <c r="AM359" s="70"/>
      <c r="AN359" s="70"/>
      <c r="AO359" s="70"/>
      <c r="AP359" s="70"/>
      <c r="AQ359" s="70"/>
      <c r="AR359" s="72" cm="1">
        <f t="array" ref="AR359:AZ362">S359:AA362</f>
        <v>2</v>
      </c>
      <c r="AS359" s="73">
        <v>2</v>
      </c>
      <c r="AT359" s="73">
        <v>1</v>
      </c>
      <c r="AU359" s="73">
        <v>1</v>
      </c>
      <c r="AV359" s="73">
        <v>0</v>
      </c>
      <c r="AW359" s="73">
        <v>1</v>
      </c>
      <c r="AX359" s="73">
        <v>2</v>
      </c>
      <c r="AY359" s="73">
        <v>2</v>
      </c>
      <c r="AZ359" s="73">
        <v>1</v>
      </c>
      <c r="BA359" s="73" cm="1">
        <f t="array" ref="BA359:BA362">AC359:AC362</f>
        <v>1</v>
      </c>
      <c r="BB359" s="73" cm="1">
        <f t="array" ref="BB359:BB362">AE359:AE362</f>
        <v>0</v>
      </c>
      <c r="BC359" s="73" cm="1">
        <f t="array" ref="BC359:BC362">AG359:AG362</f>
        <v>0</v>
      </c>
      <c r="BD359" s="70"/>
      <c r="BE359" s="70" t="s">
        <v>3</v>
      </c>
      <c r="BF359" s="72"/>
      <c r="BG359" s="73"/>
      <c r="BH359" s="73"/>
      <c r="BI359" s="73"/>
      <c r="BJ359" s="73"/>
      <c r="BK359" s="73"/>
      <c r="BL359" s="73"/>
      <c r="BM359" s="73"/>
      <c r="BN359" s="73"/>
      <c r="BO359" s="73" cm="1">
        <f t="array" ref="BO359:BO362">MMULT(AR359:BA362,_xlfn.ANCHORARRAY(BO343))</f>
        <v>1.5750008118228946</v>
      </c>
      <c r="BP359" s="73" t="e" cm="1">
        <f t="array" ref="BP359">MMULT(AR359:BB362,_xlfn.ANCHORARRAY(BP343))</f>
        <v>#REF!</v>
      </c>
      <c r="BQ359" s="73" t="e" cm="1">
        <f t="array" ref="BQ359">MMULT(AR359:BC362,_xlfn.ANCHORARRAY(BQ343))</f>
        <v>#REF!</v>
      </c>
    </row>
    <row r="360" spans="1:69" ht="24" customHeight="1" x14ac:dyDescent="0.2">
      <c r="I360" s="48">
        <v>1</v>
      </c>
      <c r="J360" s="49">
        <v>0</v>
      </c>
      <c r="K360" s="49">
        <v>1</v>
      </c>
      <c r="L360" s="49">
        <v>0</v>
      </c>
      <c r="M360" s="49">
        <v>-1</v>
      </c>
      <c r="N360" s="49">
        <v>0</v>
      </c>
      <c r="O360" s="49">
        <v>0</v>
      </c>
      <c r="P360" s="50">
        <v>1</v>
      </c>
      <c r="Q360" s="70" t="s">
        <v>3</v>
      </c>
      <c r="S360" s="39">
        <v>2</v>
      </c>
      <c r="T360" s="39">
        <v>0</v>
      </c>
      <c r="U360" s="39">
        <v>2</v>
      </c>
      <c r="V360" s="39">
        <v>0</v>
      </c>
      <c r="W360" s="39">
        <v>1</v>
      </c>
      <c r="X360" s="39">
        <v>0</v>
      </c>
      <c r="Y360" s="39">
        <v>2</v>
      </c>
      <c r="Z360" s="39">
        <v>0</v>
      </c>
      <c r="AA360" s="39">
        <v>2</v>
      </c>
      <c r="AC360" s="39">
        <v>0</v>
      </c>
      <c r="AE360" s="39"/>
      <c r="AG360" s="39"/>
      <c r="AK360" s="68"/>
      <c r="AL360" s="70"/>
      <c r="AM360" s="70"/>
      <c r="AN360" s="70"/>
      <c r="AO360" s="70"/>
      <c r="AP360" s="70"/>
      <c r="AQ360" s="70"/>
      <c r="AR360" s="74">
        <v>2</v>
      </c>
      <c r="AS360" s="75">
        <v>0</v>
      </c>
      <c r="AT360" s="75">
        <v>2</v>
      </c>
      <c r="AU360" s="75">
        <v>0</v>
      </c>
      <c r="AV360" s="75">
        <v>1</v>
      </c>
      <c r="AW360" s="75">
        <v>0</v>
      </c>
      <c r="AX360" s="75">
        <v>2</v>
      </c>
      <c r="AY360" s="75">
        <v>0</v>
      </c>
      <c r="AZ360" s="75">
        <v>2</v>
      </c>
      <c r="BA360" s="75">
        <v>0</v>
      </c>
      <c r="BB360" s="75">
        <v>0</v>
      </c>
      <c r="BC360" s="75">
        <v>0</v>
      </c>
      <c r="BD360" s="70"/>
      <c r="BE360" s="70" t="s">
        <v>3</v>
      </c>
      <c r="BF360" s="74"/>
      <c r="BG360" s="75"/>
      <c r="BH360" s="75"/>
      <c r="BI360" s="75"/>
      <c r="BJ360" s="75"/>
      <c r="BK360" s="75"/>
      <c r="BL360" s="75"/>
      <c r="BM360" s="75"/>
      <c r="BN360" s="75"/>
      <c r="BO360" s="75">
        <v>1.5730636340414028</v>
      </c>
      <c r="BP360" s="75"/>
      <c r="BQ360" s="75"/>
    </row>
    <row r="361" spans="1:69" ht="24" customHeight="1" x14ac:dyDescent="0.2">
      <c r="I361" s="48">
        <v>1</v>
      </c>
      <c r="J361" s="49">
        <v>1</v>
      </c>
      <c r="K361" s="49">
        <v>0</v>
      </c>
      <c r="L361" s="49">
        <v>1</v>
      </c>
      <c r="M361" s="49">
        <v>0</v>
      </c>
      <c r="N361" s="49">
        <v>1</v>
      </c>
      <c r="O361" s="49">
        <v>-1</v>
      </c>
      <c r="P361" s="50">
        <v>3</v>
      </c>
      <c r="Q361" s="70" t="s">
        <v>3</v>
      </c>
      <c r="S361" s="39">
        <v>4</v>
      </c>
      <c r="T361" s="39">
        <v>2</v>
      </c>
      <c r="U361" s="39">
        <v>3</v>
      </c>
      <c r="V361" s="39">
        <v>0</v>
      </c>
      <c r="W361" s="39">
        <v>0</v>
      </c>
      <c r="X361" s="39">
        <v>1</v>
      </c>
      <c r="Y361" s="39">
        <v>4</v>
      </c>
      <c r="Z361" s="39">
        <v>2</v>
      </c>
      <c r="AA361" s="39">
        <v>3</v>
      </c>
      <c r="AC361" s="39">
        <v>0</v>
      </c>
      <c r="AE361" s="39"/>
      <c r="AG361" s="39"/>
      <c r="AK361" s="68"/>
      <c r="AL361" s="70"/>
      <c r="AM361" s="70"/>
      <c r="AN361" s="70"/>
      <c r="AO361" s="70"/>
      <c r="AP361" s="70"/>
      <c r="AQ361" s="70"/>
      <c r="AR361" s="74">
        <v>4</v>
      </c>
      <c r="AS361" s="75">
        <v>2</v>
      </c>
      <c r="AT361" s="75">
        <v>3</v>
      </c>
      <c r="AU361" s="75">
        <v>0</v>
      </c>
      <c r="AV361" s="75">
        <v>0</v>
      </c>
      <c r="AW361" s="75">
        <v>1</v>
      </c>
      <c r="AX361" s="75">
        <v>4</v>
      </c>
      <c r="AY361" s="75">
        <v>2</v>
      </c>
      <c r="AZ361" s="75">
        <v>3</v>
      </c>
      <c r="BA361" s="75">
        <v>0</v>
      </c>
      <c r="BB361" s="75">
        <v>0</v>
      </c>
      <c r="BC361" s="75">
        <v>0</v>
      </c>
      <c r="BD361" s="70"/>
      <c r="BE361" s="70" t="s">
        <v>3</v>
      </c>
      <c r="BF361" s="74"/>
      <c r="BG361" s="75"/>
      <c r="BH361" s="75"/>
      <c r="BI361" s="75"/>
      <c r="BJ361" s="75"/>
      <c r="BK361" s="75"/>
      <c r="BL361" s="75"/>
      <c r="BM361" s="75"/>
      <c r="BN361" s="75"/>
      <c r="BO361" s="75">
        <v>2.9365334330387696</v>
      </c>
      <c r="BP361" s="75"/>
      <c r="BQ361" s="75"/>
    </row>
    <row r="362" spans="1:69" ht="24" customHeight="1" x14ac:dyDescent="0.2">
      <c r="I362" s="51">
        <v>0</v>
      </c>
      <c r="J362" s="52">
        <v>1</v>
      </c>
      <c r="K362" s="52">
        <v>0</v>
      </c>
      <c r="L362" s="52">
        <v>2</v>
      </c>
      <c r="M362" s="52">
        <v>1</v>
      </c>
      <c r="N362" s="52">
        <v>0</v>
      </c>
      <c r="O362" s="52">
        <v>2</v>
      </c>
      <c r="P362" s="53">
        <v>1</v>
      </c>
      <c r="Q362" s="70" t="s">
        <v>3</v>
      </c>
      <c r="S362" s="40">
        <v>5</v>
      </c>
      <c r="T362" s="40">
        <v>2</v>
      </c>
      <c r="U362" s="40">
        <v>5</v>
      </c>
      <c r="V362" s="40">
        <v>5</v>
      </c>
      <c r="W362" s="40">
        <v>2</v>
      </c>
      <c r="X362" s="40">
        <v>4</v>
      </c>
      <c r="Y362" s="40">
        <v>5</v>
      </c>
      <c r="Z362" s="40">
        <v>2</v>
      </c>
      <c r="AA362" s="40">
        <v>5</v>
      </c>
      <c r="AC362" s="40">
        <v>5</v>
      </c>
      <c r="AE362" s="40"/>
      <c r="AG362" s="40"/>
      <c r="AK362" s="68"/>
      <c r="AL362" s="70"/>
      <c r="AM362" s="70"/>
      <c r="AN362" s="70"/>
      <c r="AO362" s="70"/>
      <c r="AP362" s="70"/>
      <c r="AQ362" s="70"/>
      <c r="AR362" s="76">
        <v>5</v>
      </c>
      <c r="AS362" s="77">
        <v>2</v>
      </c>
      <c r="AT362" s="77">
        <v>5</v>
      </c>
      <c r="AU362" s="77">
        <v>5</v>
      </c>
      <c r="AV362" s="77">
        <v>2</v>
      </c>
      <c r="AW362" s="77">
        <v>4</v>
      </c>
      <c r="AX362" s="77">
        <v>5</v>
      </c>
      <c r="AY362" s="77">
        <v>2</v>
      </c>
      <c r="AZ362" s="77">
        <v>5</v>
      </c>
      <c r="BA362" s="77">
        <v>5</v>
      </c>
      <c r="BB362" s="77">
        <v>0</v>
      </c>
      <c r="BC362" s="77">
        <v>0</v>
      </c>
      <c r="BD362" s="70"/>
      <c r="BE362" s="70" t="s">
        <v>3</v>
      </c>
      <c r="BF362" s="76"/>
      <c r="BG362" s="77"/>
      <c r="BH362" s="77"/>
      <c r="BI362" s="77"/>
      <c r="BJ362" s="77"/>
      <c r="BK362" s="77"/>
      <c r="BL362" s="77"/>
      <c r="BM362" s="77"/>
      <c r="BN362" s="77"/>
      <c r="BO362" s="77">
        <v>4.9980626689981973</v>
      </c>
      <c r="BP362" s="77"/>
      <c r="BQ362" s="77"/>
    </row>
    <row r="368" spans="1:69" s="3" customFormat="1" ht="37" x14ac:dyDescent="0.45">
      <c r="A368" s="3" t="s">
        <v>97</v>
      </c>
    </row>
    <row r="372" spans="19:69" ht="24" customHeight="1" x14ac:dyDescent="0.2">
      <c r="AK372" s="68"/>
      <c r="AL372" s="68"/>
      <c r="AM372" s="68"/>
      <c r="AN372" s="68"/>
      <c r="AO372" s="68"/>
      <c r="AP372" s="68"/>
      <c r="AQ372" s="68"/>
      <c r="AR372" s="70">
        <v>1</v>
      </c>
      <c r="AS372" s="70">
        <v>2</v>
      </c>
      <c r="AT372" s="70">
        <v>3</v>
      </c>
      <c r="AU372" s="70">
        <v>4</v>
      </c>
      <c r="AV372" s="70">
        <v>5</v>
      </c>
      <c r="AW372" s="70">
        <v>6</v>
      </c>
      <c r="AX372" s="70">
        <v>7</v>
      </c>
      <c r="AY372" s="70">
        <v>8</v>
      </c>
      <c r="AZ372" s="70">
        <v>9</v>
      </c>
      <c r="BA372" s="70">
        <v>10</v>
      </c>
      <c r="BB372" s="70">
        <v>11</v>
      </c>
      <c r="BC372" s="70">
        <v>12</v>
      </c>
      <c r="BD372" s="68"/>
      <c r="BE372" s="68"/>
      <c r="BF372" s="68"/>
      <c r="BG372" s="68"/>
      <c r="BH372" s="68"/>
      <c r="BI372" s="68"/>
      <c r="BJ372" s="68"/>
      <c r="BK372" s="68"/>
      <c r="BL372" s="68"/>
      <c r="BM372" s="68"/>
      <c r="BN372" s="68"/>
      <c r="BO372" s="68"/>
      <c r="BP372" s="68"/>
      <c r="BQ372" s="68"/>
    </row>
    <row r="373" spans="19:69" ht="24" customHeight="1" x14ac:dyDescent="0.2">
      <c r="S373" s="1">
        <v>1</v>
      </c>
      <c r="T373" s="1">
        <v>2</v>
      </c>
      <c r="U373" s="1">
        <v>3</v>
      </c>
      <c r="V373" s="1">
        <v>4</v>
      </c>
      <c r="W373" s="1">
        <v>5</v>
      </c>
      <c r="X373" s="1">
        <v>6</v>
      </c>
      <c r="Y373" s="1">
        <v>7</v>
      </c>
      <c r="Z373" s="1">
        <v>8</v>
      </c>
      <c r="AA373" s="1">
        <v>9</v>
      </c>
      <c r="AB373" s="1">
        <v>10</v>
      </c>
      <c r="AC373" s="1">
        <v>11</v>
      </c>
      <c r="AD373" s="1">
        <v>12</v>
      </c>
      <c r="AK373" s="68"/>
      <c r="AL373" s="68"/>
      <c r="AM373" s="68"/>
      <c r="AN373" s="68"/>
      <c r="AO373" s="68"/>
      <c r="AP373" s="68"/>
      <c r="AQ373" s="68"/>
      <c r="AR373" s="70"/>
      <c r="AS373" s="68"/>
      <c r="AT373" s="68"/>
      <c r="AU373" s="68"/>
      <c r="AV373" s="68"/>
      <c r="AW373" s="68"/>
      <c r="AX373" s="68"/>
      <c r="AY373" s="68"/>
      <c r="AZ373" s="68"/>
      <c r="BA373" s="68"/>
      <c r="BB373" s="68"/>
      <c r="BC373" s="68"/>
      <c r="BD373" s="68"/>
      <c r="BE373" s="68"/>
      <c r="BF373" s="68"/>
      <c r="BG373" s="68"/>
      <c r="BH373" s="68"/>
      <c r="BI373" s="68"/>
      <c r="BJ373" s="68"/>
      <c r="BK373" s="68"/>
      <c r="BL373" s="68"/>
      <c r="BM373" s="68"/>
      <c r="BN373" s="68"/>
      <c r="BO373" s="68"/>
      <c r="BP373" s="68"/>
      <c r="BQ373" s="68"/>
    </row>
    <row r="374" spans="19:69" ht="24" customHeight="1" x14ac:dyDescent="0.2">
      <c r="S374" s="1"/>
      <c r="AK374" s="68"/>
      <c r="AL374" s="68"/>
      <c r="AM374" s="68"/>
      <c r="AN374" s="68"/>
      <c r="AO374" s="68"/>
      <c r="AP374" s="68"/>
      <c r="AQ374" s="70"/>
      <c r="AR374" s="72"/>
      <c r="AS374" s="73"/>
      <c r="AT374" s="73"/>
      <c r="AU374" s="73"/>
      <c r="AV374" s="73"/>
      <c r="AW374" s="73"/>
      <c r="AX374" s="73"/>
      <c r="AY374" s="73"/>
      <c r="AZ374" s="73"/>
      <c r="BA374" s="73" cm="1">
        <f t="array" ref="BA374:BA377">AB387:AB390</f>
        <v>5</v>
      </c>
      <c r="BB374" s="73"/>
      <c r="BC374" s="73"/>
      <c r="BD374" s="68"/>
      <c r="BE374" s="68"/>
      <c r="BF374" s="68"/>
      <c r="BG374" s="68"/>
      <c r="BH374" s="68"/>
      <c r="BI374" s="68"/>
      <c r="BJ374" s="68"/>
      <c r="BK374" s="68"/>
      <c r="BL374" s="68"/>
      <c r="BM374" s="68"/>
      <c r="BN374" s="68"/>
      <c r="BO374" s="68"/>
      <c r="BP374" s="68"/>
      <c r="BQ374" s="68"/>
    </row>
    <row r="375" spans="19:69" ht="24" customHeight="1" x14ac:dyDescent="0.2">
      <c r="S375" s="38">
        <v>1</v>
      </c>
      <c r="T375" s="38">
        <v>0</v>
      </c>
      <c r="U375" s="38">
        <v>0</v>
      </c>
      <c r="V375" s="38">
        <v>0</v>
      </c>
      <c r="W375" s="38">
        <v>0</v>
      </c>
      <c r="X375" s="38">
        <v>1</v>
      </c>
      <c r="Y375" s="38">
        <v>1</v>
      </c>
      <c r="Z375" s="38">
        <v>0</v>
      </c>
      <c r="AA375" s="38">
        <v>0</v>
      </c>
      <c r="AB375" s="38">
        <v>0</v>
      </c>
      <c r="AC375" s="38"/>
      <c r="AD375" s="38"/>
      <c r="AK375" s="68"/>
      <c r="AL375" s="68"/>
      <c r="AM375" s="68"/>
      <c r="AN375" s="68"/>
      <c r="AO375" s="68"/>
      <c r="AP375" s="68"/>
      <c r="AQ375" s="70"/>
      <c r="AR375" s="74"/>
      <c r="AS375" s="75"/>
      <c r="AT375" s="75"/>
      <c r="AU375" s="75"/>
      <c r="AV375" s="75"/>
      <c r="AW375" s="75"/>
      <c r="AX375" s="75"/>
      <c r="AY375" s="75"/>
      <c r="AZ375" s="75"/>
      <c r="BA375" s="75">
        <v>0</v>
      </c>
      <c r="BB375" s="75"/>
      <c r="BC375" s="75"/>
      <c r="BD375" s="68"/>
      <c r="BE375" s="68"/>
      <c r="BF375" s="68"/>
      <c r="BG375" s="68"/>
      <c r="BH375" s="68"/>
      <c r="BI375" s="68"/>
      <c r="BJ375" s="68"/>
      <c r="BK375" s="68"/>
      <c r="BL375" s="68"/>
      <c r="BM375" s="68"/>
      <c r="BN375" s="68"/>
      <c r="BO375" s="68"/>
      <c r="BP375" s="68"/>
      <c r="BQ375" s="68"/>
    </row>
    <row r="376" spans="19:69" ht="24" customHeight="1" x14ac:dyDescent="0.2">
      <c r="S376" s="39">
        <v>0</v>
      </c>
      <c r="T376" s="39">
        <v>1</v>
      </c>
      <c r="U376" s="39">
        <v>0</v>
      </c>
      <c r="V376" s="39">
        <v>0</v>
      </c>
      <c r="W376" s="39">
        <v>0</v>
      </c>
      <c r="X376" s="39">
        <v>1</v>
      </c>
      <c r="Y376" s="39">
        <v>0</v>
      </c>
      <c r="Z376" s="39">
        <v>1</v>
      </c>
      <c r="AA376" s="39">
        <v>0</v>
      </c>
      <c r="AB376" s="39">
        <v>0</v>
      </c>
      <c r="AC376" s="39"/>
      <c r="AD376" s="39"/>
      <c r="AK376" s="68"/>
      <c r="AL376" s="68"/>
      <c r="AM376" s="68"/>
      <c r="AN376" s="68"/>
      <c r="AO376" s="68"/>
      <c r="AP376" s="68"/>
      <c r="AQ376" s="70"/>
      <c r="AR376" s="74"/>
      <c r="AS376" s="75"/>
      <c r="AT376" s="75"/>
      <c r="AU376" s="75"/>
      <c r="AV376" s="75"/>
      <c r="AW376" s="75"/>
      <c r="AX376" s="75"/>
      <c r="AY376" s="75"/>
      <c r="AZ376" s="75"/>
      <c r="BA376" s="75">
        <v>2</v>
      </c>
      <c r="BB376" s="75"/>
      <c r="BC376" s="75"/>
      <c r="BD376" s="68"/>
      <c r="BE376" s="68"/>
      <c r="BF376" s="68"/>
      <c r="BG376" s="68"/>
      <c r="BH376" s="68"/>
      <c r="BI376" s="68"/>
      <c r="BJ376" s="68"/>
      <c r="BK376" s="68"/>
      <c r="BL376" s="68"/>
      <c r="BM376" s="68"/>
      <c r="BN376" s="68"/>
      <c r="BO376" s="68"/>
      <c r="BP376" s="68"/>
      <c r="BQ376" s="68"/>
    </row>
    <row r="377" spans="19:69" ht="24" customHeight="1" x14ac:dyDescent="0.2">
      <c r="S377" s="39">
        <v>0</v>
      </c>
      <c r="T377" s="39">
        <v>1</v>
      </c>
      <c r="U377" s="39">
        <v>1</v>
      </c>
      <c r="V377" s="39">
        <v>1</v>
      </c>
      <c r="W377" s="39">
        <v>1</v>
      </c>
      <c r="X377" s="39">
        <v>0</v>
      </c>
      <c r="Y377" s="39">
        <v>0</v>
      </c>
      <c r="Z377" s="39">
        <v>1</v>
      </c>
      <c r="AA377" s="39">
        <v>1</v>
      </c>
      <c r="AB377" s="39">
        <v>1</v>
      </c>
      <c r="AC377" s="39"/>
      <c r="AD377" s="39"/>
      <c r="AK377" s="68"/>
      <c r="AL377" s="68"/>
      <c r="AM377" s="68"/>
      <c r="AN377" s="68"/>
      <c r="AO377" s="68"/>
      <c r="AP377" s="68"/>
      <c r="AQ377" s="70"/>
      <c r="AR377" s="76"/>
      <c r="AS377" s="77"/>
      <c r="AT377" s="77"/>
      <c r="AU377" s="77"/>
      <c r="AV377" s="77"/>
      <c r="AW377" s="77"/>
      <c r="AX377" s="77"/>
      <c r="AY377" s="77"/>
      <c r="AZ377" s="77"/>
      <c r="BA377" s="77">
        <v>4</v>
      </c>
      <c r="BB377" s="77"/>
      <c r="BC377" s="77"/>
      <c r="BD377" s="68"/>
      <c r="BE377" s="68"/>
      <c r="BF377" s="68"/>
      <c r="BG377" s="68"/>
      <c r="BH377" s="68"/>
      <c r="BI377" s="68"/>
      <c r="BJ377" s="68"/>
      <c r="BK377" s="68"/>
      <c r="BL377" s="68"/>
      <c r="BM377" s="68"/>
      <c r="BN377" s="68"/>
      <c r="BO377" s="68"/>
      <c r="BP377" s="68"/>
      <c r="BQ377" s="68"/>
    </row>
    <row r="378" spans="19:69" ht="24" customHeight="1" x14ac:dyDescent="0.2">
      <c r="S378" s="39">
        <v>1</v>
      </c>
      <c r="T378" s="39">
        <v>0</v>
      </c>
      <c r="U378" s="39">
        <v>1</v>
      </c>
      <c r="V378" s="39">
        <v>1</v>
      </c>
      <c r="W378" s="39">
        <v>0</v>
      </c>
      <c r="X378" s="39">
        <v>0</v>
      </c>
      <c r="Y378" s="39">
        <v>1</v>
      </c>
      <c r="Z378" s="39">
        <v>0</v>
      </c>
      <c r="AA378" s="39">
        <v>1</v>
      </c>
      <c r="AB378" s="39">
        <v>1</v>
      </c>
      <c r="AC378" s="39"/>
      <c r="AD378" s="39"/>
      <c r="AK378" s="68"/>
      <c r="AL378" s="70"/>
      <c r="AM378" s="68"/>
      <c r="AN378" s="68"/>
      <c r="AO378" s="68"/>
      <c r="AP378" s="68"/>
      <c r="AQ378" s="70"/>
      <c r="AR378" s="70" t="s">
        <v>0</v>
      </c>
      <c r="AS378" s="70" t="s">
        <v>0</v>
      </c>
      <c r="AT378" s="70" t="s">
        <v>0</v>
      </c>
      <c r="AU378" s="70" t="s">
        <v>0</v>
      </c>
      <c r="AV378" s="70" t="s">
        <v>0</v>
      </c>
      <c r="AW378" s="70" t="s">
        <v>0</v>
      </c>
      <c r="AX378" s="70" t="s">
        <v>0</v>
      </c>
      <c r="AY378" s="70" t="s">
        <v>0</v>
      </c>
      <c r="AZ378" s="70" t="s">
        <v>0</v>
      </c>
      <c r="BA378" s="70" t="s">
        <v>0</v>
      </c>
      <c r="BB378" s="70" t="s">
        <v>0</v>
      </c>
      <c r="BC378" s="70" t="s">
        <v>0</v>
      </c>
      <c r="BD378" s="68"/>
      <c r="BE378" s="68"/>
      <c r="BF378" s="68"/>
      <c r="BG378" s="68"/>
      <c r="BH378" s="68"/>
      <c r="BI378" s="68"/>
      <c r="BJ378" s="68"/>
      <c r="BK378" s="68"/>
      <c r="BL378" s="68"/>
      <c r="BM378" s="68"/>
      <c r="BN378" s="68"/>
      <c r="BO378" s="68"/>
      <c r="BP378" s="68"/>
      <c r="BQ378" s="68"/>
    </row>
    <row r="379" spans="19:69" ht="24" customHeight="1" x14ac:dyDescent="0.2">
      <c r="S379" s="39">
        <v>0</v>
      </c>
      <c r="T379" s="39">
        <v>1</v>
      </c>
      <c r="U379" s="39">
        <v>0</v>
      </c>
      <c r="V379" s="39">
        <v>1</v>
      </c>
      <c r="W379" s="39">
        <v>0</v>
      </c>
      <c r="X379" s="39">
        <v>1</v>
      </c>
      <c r="Y379" s="39">
        <v>0</v>
      </c>
      <c r="Z379" s="39">
        <v>1</v>
      </c>
      <c r="AA379" s="39">
        <v>0</v>
      </c>
      <c r="AB379" s="39">
        <v>1</v>
      </c>
      <c r="AC379" s="39"/>
      <c r="AD379" s="39"/>
      <c r="AK379" s="91" t="s">
        <v>96</v>
      </c>
      <c r="AR379" s="68"/>
      <c r="AS379" s="68"/>
      <c r="AT379" s="68"/>
      <c r="AU379" s="68"/>
      <c r="AV379" s="68"/>
      <c r="AW379" s="68"/>
      <c r="AX379" s="68"/>
      <c r="AY379" s="68"/>
      <c r="AZ379" s="68"/>
      <c r="BA379" s="68"/>
      <c r="BB379" s="68"/>
      <c r="BC379" s="68"/>
      <c r="BD379" s="68"/>
      <c r="BE379" s="68"/>
      <c r="BF379" s="68"/>
      <c r="BG379" s="68"/>
      <c r="BH379" s="68"/>
      <c r="BI379" s="68"/>
      <c r="BJ379" s="68"/>
      <c r="BK379" s="68"/>
      <c r="BL379" s="68"/>
      <c r="BM379" s="68"/>
      <c r="BN379" s="68"/>
      <c r="BO379" s="68"/>
      <c r="BP379" s="68"/>
      <c r="BQ379" s="68"/>
    </row>
    <row r="380" spans="19:69" ht="24" customHeight="1" x14ac:dyDescent="0.2">
      <c r="S380" s="39">
        <v>0</v>
      </c>
      <c r="T380" s="39">
        <v>1</v>
      </c>
      <c r="U380" s="39">
        <v>0</v>
      </c>
      <c r="V380" s="39">
        <v>0</v>
      </c>
      <c r="W380" s="39">
        <v>1</v>
      </c>
      <c r="X380" s="39">
        <v>0</v>
      </c>
      <c r="Y380" s="39">
        <v>0</v>
      </c>
      <c r="Z380" s="39">
        <v>1</v>
      </c>
      <c r="AA380" s="39">
        <v>0</v>
      </c>
      <c r="AB380" s="39">
        <v>0</v>
      </c>
      <c r="AC380" s="39"/>
      <c r="AD380" s="39"/>
      <c r="AK380" s="68"/>
      <c r="AL380" s="78" cm="1">
        <f t="array" ref="AL380:AO389">TRANSPOSE(S392:AB395)</f>
        <v>5</v>
      </c>
      <c r="AM380" s="79">
        <v>4</v>
      </c>
      <c r="AN380" s="79">
        <v>0</v>
      </c>
      <c r="AO380" s="80">
        <v>4</v>
      </c>
      <c r="AP380" s="70" t="s">
        <v>3</v>
      </c>
      <c r="AQ380" s="68"/>
      <c r="AR380" s="70"/>
      <c r="AS380" s="70"/>
      <c r="AT380" s="70"/>
      <c r="AU380" s="70"/>
      <c r="AV380" s="70"/>
      <c r="AW380" s="70"/>
      <c r="AX380" s="68"/>
      <c r="AY380" s="68"/>
      <c r="AZ380" s="68"/>
      <c r="BA380" s="68" cm="1">
        <f t="array" ref="BA380:BA389">MMULT(AL380:AO389,_xlfn.ANCHORARRAY(BA374))/SQRT(4)</f>
        <v>20.5</v>
      </c>
      <c r="BB380" s="68"/>
      <c r="BC380" s="68"/>
      <c r="BD380" s="68"/>
      <c r="BE380" s="70" t="s">
        <v>3</v>
      </c>
      <c r="BF380" s="18"/>
      <c r="BG380" s="18"/>
      <c r="BH380" s="18"/>
      <c r="BI380" s="18"/>
      <c r="BJ380" s="18"/>
      <c r="BK380" s="18"/>
      <c r="BL380" s="18"/>
      <c r="BM380" s="18"/>
      <c r="BN380" s="18"/>
      <c r="BO380" s="18" cm="1">
        <f t="array" ref="BO380:BO389">_xlfn.LET(_xlpm.x,_xlfn.ANCHORARRAY(BA380), EXP(_xlpm.x) / SUM(EXP(_xlpm.x)))</f>
        <v>0.22178112239645692</v>
      </c>
      <c r="BP380" s="18"/>
      <c r="BQ380" s="18"/>
    </row>
    <row r="381" spans="19:69" ht="24" customHeight="1" x14ac:dyDescent="0.2">
      <c r="S381" s="39">
        <v>1</v>
      </c>
      <c r="T381" s="39">
        <v>0</v>
      </c>
      <c r="U381" s="39">
        <v>1</v>
      </c>
      <c r="V381" s="39">
        <v>1</v>
      </c>
      <c r="W381" s="39">
        <v>1</v>
      </c>
      <c r="X381" s="39">
        <v>1</v>
      </c>
      <c r="Y381" s="39">
        <v>1</v>
      </c>
      <c r="Z381" s="39">
        <v>0</v>
      </c>
      <c r="AA381" s="39">
        <v>1</v>
      </c>
      <c r="AB381" s="39">
        <v>1</v>
      </c>
      <c r="AC381" s="39"/>
      <c r="AD381" s="39"/>
      <c r="AK381" s="68"/>
      <c r="AL381" s="81">
        <v>2</v>
      </c>
      <c r="AM381" s="82">
        <v>2</v>
      </c>
      <c r="AN381" s="82">
        <v>1</v>
      </c>
      <c r="AO381" s="77">
        <v>3</v>
      </c>
      <c r="AP381" s="70" t="s">
        <v>3</v>
      </c>
      <c r="AQ381" s="68"/>
      <c r="AR381" s="70"/>
      <c r="AS381" s="70"/>
      <c r="AT381" s="70"/>
      <c r="AU381" s="70"/>
      <c r="AV381" s="70"/>
      <c r="AW381" s="70"/>
      <c r="AX381" s="68"/>
      <c r="AY381" s="68"/>
      <c r="AZ381" s="68"/>
      <c r="BA381" s="68">
        <v>12</v>
      </c>
      <c r="BB381" s="68"/>
      <c r="BC381" s="68"/>
      <c r="BD381" s="68"/>
      <c r="BE381" s="70" t="s">
        <v>3</v>
      </c>
      <c r="BF381" s="87"/>
      <c r="BG381" s="88"/>
      <c r="BH381" s="88"/>
      <c r="BI381" s="88"/>
      <c r="BJ381" s="88"/>
      <c r="BK381" s="88"/>
      <c r="BL381" s="88"/>
      <c r="BM381" s="88"/>
      <c r="BN381" s="88"/>
      <c r="BO381" s="19">
        <v>4.512544325135714E-5</v>
      </c>
      <c r="BP381" s="88"/>
      <c r="BQ381" s="88"/>
    </row>
    <row r="382" spans="19:69" ht="24" customHeight="1" x14ac:dyDescent="0.2">
      <c r="S382" s="40">
        <v>1</v>
      </c>
      <c r="T382" s="40">
        <v>0</v>
      </c>
      <c r="U382" s="40">
        <v>1</v>
      </c>
      <c r="V382" s="40">
        <v>0</v>
      </c>
      <c r="W382" s="40">
        <v>0</v>
      </c>
      <c r="X382" s="40">
        <v>0</v>
      </c>
      <c r="Y382" s="40">
        <v>1</v>
      </c>
      <c r="Z382" s="40">
        <v>0</v>
      </c>
      <c r="AA382" s="40">
        <v>1</v>
      </c>
      <c r="AB382" s="40">
        <v>0</v>
      </c>
      <c r="AC382" s="40"/>
      <c r="AD382" s="40"/>
      <c r="AK382" s="68"/>
      <c r="AL382" s="81">
        <v>4</v>
      </c>
      <c r="AM382" s="82">
        <v>4</v>
      </c>
      <c r="AN382" s="82">
        <v>0</v>
      </c>
      <c r="AO382" s="77">
        <v>5</v>
      </c>
      <c r="AP382" s="70" t="s">
        <v>3</v>
      </c>
      <c r="AQ382" s="68"/>
      <c r="AR382" s="70"/>
      <c r="AS382" s="70"/>
      <c r="AT382" s="70"/>
      <c r="AU382" s="70"/>
      <c r="AV382" s="70"/>
      <c r="AW382" s="70"/>
      <c r="AX382" s="68"/>
      <c r="AY382" s="68"/>
      <c r="AZ382" s="68"/>
      <c r="BA382" s="68">
        <v>20</v>
      </c>
      <c r="BB382" s="68"/>
      <c r="BC382" s="68"/>
      <c r="BD382" s="68"/>
      <c r="BE382" s="70" t="s">
        <v>3</v>
      </c>
      <c r="BF382" s="87"/>
      <c r="BG382" s="88"/>
      <c r="BH382" s="88"/>
      <c r="BI382" s="88"/>
      <c r="BJ382" s="88"/>
      <c r="BK382" s="88"/>
      <c r="BL382" s="88"/>
      <c r="BM382" s="88"/>
      <c r="BN382" s="88"/>
      <c r="BO382" s="19">
        <v>0.13451705047893134</v>
      </c>
      <c r="BP382" s="88"/>
      <c r="BQ382" s="88"/>
    </row>
    <row r="383" spans="19:69" ht="24" customHeight="1" x14ac:dyDescent="0.2">
      <c r="S383" s="70" t="s">
        <v>0</v>
      </c>
      <c r="T383" s="70" t="s">
        <v>0</v>
      </c>
      <c r="U383" s="70" t="s">
        <v>0</v>
      </c>
      <c r="V383" s="70" t="s">
        <v>0</v>
      </c>
      <c r="W383" s="70" t="s">
        <v>0</v>
      </c>
      <c r="X383" s="70" t="s">
        <v>0</v>
      </c>
      <c r="Y383" s="70" t="s">
        <v>0</v>
      </c>
      <c r="Z383" s="70" t="s">
        <v>0</v>
      </c>
      <c r="AA383" s="70" t="s">
        <v>0</v>
      </c>
      <c r="AB383" s="70" t="s">
        <v>0</v>
      </c>
      <c r="AC383" s="70"/>
      <c r="AD383" s="70"/>
      <c r="AK383" s="68"/>
      <c r="AL383" s="81">
        <v>4</v>
      </c>
      <c r="AM383" s="82">
        <v>2</v>
      </c>
      <c r="AN383" s="82">
        <v>0</v>
      </c>
      <c r="AO383" s="77">
        <v>5</v>
      </c>
      <c r="AP383" s="70" t="s">
        <v>3</v>
      </c>
      <c r="AQ383" s="68"/>
      <c r="AR383" s="70"/>
      <c r="AS383" s="70"/>
      <c r="AT383" s="70"/>
      <c r="AU383" s="70"/>
      <c r="AV383" s="70"/>
      <c r="AW383" s="70"/>
      <c r="AX383" s="68"/>
      <c r="AY383" s="68"/>
      <c r="AZ383" s="68"/>
      <c r="BA383" s="68">
        <v>20</v>
      </c>
      <c r="BB383" s="68"/>
      <c r="BC383" s="68"/>
      <c r="BD383" s="68"/>
      <c r="BE383" s="70" t="s">
        <v>3</v>
      </c>
      <c r="BF383" s="87"/>
      <c r="BG383" s="88"/>
      <c r="BH383" s="88"/>
      <c r="BI383" s="88"/>
      <c r="BJ383" s="88"/>
      <c r="BK383" s="88"/>
      <c r="BL383" s="88"/>
      <c r="BM383" s="88"/>
      <c r="BN383" s="88"/>
      <c r="BO383" s="19">
        <v>0.13451705047893134</v>
      </c>
      <c r="BP383" s="88"/>
      <c r="BQ383" s="88"/>
    </row>
    <row r="384" spans="19:69" ht="24" customHeight="1" x14ac:dyDescent="0.2">
      <c r="AK384" s="68"/>
      <c r="AL384" s="81">
        <v>3</v>
      </c>
      <c r="AM384" s="82">
        <v>1</v>
      </c>
      <c r="AN384" s="82">
        <v>-1</v>
      </c>
      <c r="AO384" s="77">
        <v>3</v>
      </c>
      <c r="AP384" s="70" t="s">
        <v>3</v>
      </c>
      <c r="AQ384" s="68"/>
      <c r="AR384" s="70"/>
      <c r="AS384" s="70"/>
      <c r="AT384" s="70"/>
      <c r="AU384" s="70"/>
      <c r="AV384" s="70"/>
      <c r="AW384" s="70"/>
      <c r="AX384" s="68"/>
      <c r="AY384" s="68"/>
      <c r="AZ384" s="68"/>
      <c r="BA384" s="68">
        <v>12.5</v>
      </c>
      <c r="BB384" s="68"/>
      <c r="BC384" s="68"/>
      <c r="BD384" s="68"/>
      <c r="BE384" s="70" t="s">
        <v>3</v>
      </c>
      <c r="BF384" s="87"/>
      <c r="BG384" s="88"/>
      <c r="BH384" s="88"/>
      <c r="BI384" s="88"/>
      <c r="BJ384" s="88"/>
      <c r="BK384" s="88"/>
      <c r="BL384" s="88"/>
      <c r="BM384" s="88"/>
      <c r="BN384" s="88"/>
      <c r="BO384" s="19">
        <v>7.4399278138284082E-5</v>
      </c>
      <c r="BP384" s="88"/>
      <c r="BQ384" s="88"/>
    </row>
    <row r="385" spans="8:69" ht="24" customHeight="1" x14ac:dyDescent="0.2">
      <c r="AK385" s="68"/>
      <c r="AL385" s="81">
        <v>4</v>
      </c>
      <c r="AM385" s="82">
        <v>2</v>
      </c>
      <c r="AN385" s="82">
        <v>0</v>
      </c>
      <c r="AO385" s="77">
        <v>4</v>
      </c>
      <c r="AP385" s="70" t="s">
        <v>3</v>
      </c>
      <c r="AQ385" s="68"/>
      <c r="AR385" s="70"/>
      <c r="AS385" s="70"/>
      <c r="AT385" s="70"/>
      <c r="AU385" s="70"/>
      <c r="AV385" s="70"/>
      <c r="AW385" s="70"/>
      <c r="AX385" s="68"/>
      <c r="AY385" s="68"/>
      <c r="AZ385" s="68"/>
      <c r="BA385" s="68">
        <v>18</v>
      </c>
      <c r="BB385" s="68"/>
      <c r="BC385" s="68"/>
      <c r="BD385" s="68"/>
      <c r="BE385" s="70" t="s">
        <v>3</v>
      </c>
      <c r="BF385" s="87"/>
      <c r="BG385" s="88"/>
      <c r="BH385" s="88"/>
      <c r="BI385" s="88"/>
      <c r="BJ385" s="88"/>
      <c r="BK385" s="88"/>
      <c r="BL385" s="88"/>
      <c r="BM385" s="88"/>
      <c r="BN385" s="88"/>
      <c r="BO385" s="19">
        <v>1.82049031267199E-2</v>
      </c>
      <c r="BP385" s="88"/>
      <c r="BQ385" s="88"/>
    </row>
    <row r="386" spans="8:69" ht="24" customHeight="1" x14ac:dyDescent="0.2">
      <c r="AK386" s="68"/>
      <c r="AL386" s="81">
        <v>5</v>
      </c>
      <c r="AM386" s="82">
        <v>4</v>
      </c>
      <c r="AN386" s="82">
        <v>0</v>
      </c>
      <c r="AO386" s="77">
        <v>4</v>
      </c>
      <c r="AP386" s="70" t="s">
        <v>3</v>
      </c>
      <c r="AQ386" s="68"/>
      <c r="AR386" s="68"/>
      <c r="AS386" s="68"/>
      <c r="AT386" s="68"/>
      <c r="AU386" s="68"/>
      <c r="AV386" s="68"/>
      <c r="AW386" s="68"/>
      <c r="AX386" s="68"/>
      <c r="AY386" s="68"/>
      <c r="AZ386" s="68"/>
      <c r="BA386" s="68">
        <v>20.5</v>
      </c>
      <c r="BB386" s="68"/>
      <c r="BC386" s="68"/>
      <c r="BD386" s="68"/>
      <c r="BE386" s="70" t="s">
        <v>3</v>
      </c>
      <c r="BF386" s="87"/>
      <c r="BG386" s="88"/>
      <c r="BH386" s="88"/>
      <c r="BI386" s="88"/>
      <c r="BJ386" s="88"/>
      <c r="BK386" s="88"/>
      <c r="BL386" s="88"/>
      <c r="BM386" s="88"/>
      <c r="BN386" s="88"/>
      <c r="BO386" s="19">
        <v>0.22178112239645692</v>
      </c>
      <c r="BP386" s="88"/>
      <c r="BQ386" s="88"/>
    </row>
    <row r="387" spans="8:69" ht="24" customHeight="1" x14ac:dyDescent="0.2">
      <c r="H387" t="s">
        <v>93</v>
      </c>
      <c r="I387" s="44">
        <v>0</v>
      </c>
      <c r="J387" s="45">
        <v>1</v>
      </c>
      <c r="K387" s="45">
        <v>1</v>
      </c>
      <c r="L387" s="45">
        <v>1</v>
      </c>
      <c r="M387" s="45">
        <v>1</v>
      </c>
      <c r="N387" s="45">
        <v>1</v>
      </c>
      <c r="O387" s="45">
        <v>2</v>
      </c>
      <c r="P387" s="46">
        <v>1</v>
      </c>
      <c r="Q387" s="70" t="s">
        <v>3</v>
      </c>
      <c r="R387" s="1" t="s">
        <v>72</v>
      </c>
      <c r="AB387" s="38" cm="1">
        <f t="array" ref="AB387:AB390">MMULT(I387:P390,AB375:AB382)</f>
        <v>5</v>
      </c>
      <c r="AC387" s="38"/>
      <c r="AD387" s="38"/>
      <c r="AK387" s="68"/>
      <c r="AL387" s="81">
        <v>2</v>
      </c>
      <c r="AM387" s="82">
        <v>2</v>
      </c>
      <c r="AN387" s="82">
        <v>1</v>
      </c>
      <c r="AO387" s="77">
        <v>3</v>
      </c>
      <c r="AP387" s="70" t="s">
        <v>3</v>
      </c>
      <c r="AQ387" s="68"/>
      <c r="AR387" s="68"/>
      <c r="AS387" s="68"/>
      <c r="AT387" s="68"/>
      <c r="AU387" s="68"/>
      <c r="AV387" s="68"/>
      <c r="AW387" s="68"/>
      <c r="AX387" s="68"/>
      <c r="AY387" s="68"/>
      <c r="AZ387" s="68"/>
      <c r="BA387" s="68">
        <v>12</v>
      </c>
      <c r="BB387" s="68"/>
      <c r="BC387" s="68"/>
      <c r="BD387" s="68"/>
      <c r="BE387" s="70" t="s">
        <v>3</v>
      </c>
      <c r="BF387" s="87"/>
      <c r="BG387" s="88"/>
      <c r="BH387" s="88"/>
      <c r="BI387" s="88"/>
      <c r="BJ387" s="88"/>
      <c r="BK387" s="88"/>
      <c r="BL387" s="88"/>
      <c r="BM387" s="88"/>
      <c r="BN387" s="88"/>
      <c r="BO387" s="19">
        <v>4.512544325135714E-5</v>
      </c>
      <c r="BP387" s="88"/>
      <c r="BQ387" s="88"/>
    </row>
    <row r="388" spans="8:69" ht="24" customHeight="1" x14ac:dyDescent="0.2">
      <c r="I388" s="48">
        <v>1</v>
      </c>
      <c r="J388" s="49">
        <v>0</v>
      </c>
      <c r="K388" s="49">
        <v>0</v>
      </c>
      <c r="L388" s="49">
        <v>0</v>
      </c>
      <c r="M388" s="49">
        <v>0</v>
      </c>
      <c r="N388" s="49">
        <v>0</v>
      </c>
      <c r="O388" s="49">
        <v>0</v>
      </c>
      <c r="P388" s="50">
        <v>-1</v>
      </c>
      <c r="Q388" s="70" t="s">
        <v>3</v>
      </c>
      <c r="AB388" s="39">
        <v>0</v>
      </c>
      <c r="AC388" s="39"/>
      <c r="AD388" s="39"/>
      <c r="AK388" s="68"/>
      <c r="AL388" s="81">
        <v>4</v>
      </c>
      <c r="AM388" s="82">
        <v>4</v>
      </c>
      <c r="AN388" s="82">
        <v>0</v>
      </c>
      <c r="AO388" s="77">
        <v>5</v>
      </c>
      <c r="AP388" s="70" t="s">
        <v>3</v>
      </c>
      <c r="AQ388" s="68"/>
      <c r="AR388" s="68"/>
      <c r="AS388" s="68"/>
      <c r="AT388" s="68"/>
      <c r="AU388" s="68"/>
      <c r="AV388" s="68"/>
      <c r="AW388" s="68"/>
      <c r="AX388" s="68"/>
      <c r="AY388" s="68"/>
      <c r="AZ388" s="68"/>
      <c r="BA388" s="68">
        <v>20</v>
      </c>
      <c r="BB388" s="68"/>
      <c r="BC388" s="68"/>
      <c r="BD388" s="68"/>
      <c r="BE388" s="70" t="s">
        <v>3</v>
      </c>
      <c r="BF388" s="87"/>
      <c r="BG388" s="88"/>
      <c r="BH388" s="88"/>
      <c r="BI388" s="88"/>
      <c r="BJ388" s="88"/>
      <c r="BK388" s="88"/>
      <c r="BL388" s="88"/>
      <c r="BM388" s="88"/>
      <c r="BN388" s="88"/>
      <c r="BO388" s="19">
        <v>0.13451705047893134</v>
      </c>
      <c r="BP388" s="88"/>
      <c r="BQ388" s="88"/>
    </row>
    <row r="389" spans="8:69" ht="24" customHeight="1" x14ac:dyDescent="0.2">
      <c r="I389" s="48">
        <v>1</v>
      </c>
      <c r="J389" s="49">
        <v>1</v>
      </c>
      <c r="K389" s="49">
        <v>0</v>
      </c>
      <c r="L389" s="49">
        <v>1</v>
      </c>
      <c r="M389" s="49">
        <v>1</v>
      </c>
      <c r="N389" s="49">
        <v>0</v>
      </c>
      <c r="O389" s="49">
        <v>0</v>
      </c>
      <c r="P389" s="50">
        <v>-1</v>
      </c>
      <c r="Q389" s="70" t="s">
        <v>3</v>
      </c>
      <c r="AB389" s="39">
        <v>2</v>
      </c>
      <c r="AC389" s="39"/>
      <c r="AD389" s="39"/>
      <c r="AK389" s="68"/>
      <c r="AL389" s="81">
        <v>4</v>
      </c>
      <c r="AM389" s="82">
        <v>2</v>
      </c>
      <c r="AN389" s="82">
        <v>0</v>
      </c>
      <c r="AO389" s="77">
        <v>5</v>
      </c>
      <c r="AP389" s="70" t="s">
        <v>3</v>
      </c>
      <c r="AQ389" s="68"/>
      <c r="AR389" s="68"/>
      <c r="AS389" s="68"/>
      <c r="AT389" s="68"/>
      <c r="AU389" s="68"/>
      <c r="AV389" s="68"/>
      <c r="AW389" s="68"/>
      <c r="AX389" s="68"/>
      <c r="AY389" s="68"/>
      <c r="AZ389" s="68"/>
      <c r="BA389" s="68">
        <v>20</v>
      </c>
      <c r="BB389" s="68"/>
      <c r="BC389" s="68"/>
      <c r="BD389" s="68"/>
      <c r="BE389" s="70" t="s">
        <v>3</v>
      </c>
      <c r="BF389" s="87"/>
      <c r="BG389" s="88"/>
      <c r="BH389" s="88"/>
      <c r="BI389" s="88"/>
      <c r="BJ389" s="88"/>
      <c r="BK389" s="88"/>
      <c r="BL389" s="88"/>
      <c r="BM389" s="88"/>
      <c r="BN389" s="88"/>
      <c r="BO389" s="19">
        <v>0.13451705047893134</v>
      </c>
      <c r="BP389" s="88"/>
      <c r="BQ389" s="88"/>
    </row>
    <row r="390" spans="8:69" ht="24" customHeight="1" x14ac:dyDescent="0.2">
      <c r="I390" s="51">
        <v>0</v>
      </c>
      <c r="J390" s="52">
        <v>1</v>
      </c>
      <c r="K390" s="52">
        <v>1</v>
      </c>
      <c r="L390" s="52">
        <v>0</v>
      </c>
      <c r="M390" s="52">
        <v>1</v>
      </c>
      <c r="N390" s="52">
        <v>2</v>
      </c>
      <c r="O390" s="52">
        <v>2</v>
      </c>
      <c r="P390" s="53">
        <v>1</v>
      </c>
      <c r="Q390" s="70" t="s">
        <v>3</v>
      </c>
      <c r="AB390" s="40">
        <v>4</v>
      </c>
      <c r="AC390" s="40"/>
      <c r="AD390" s="40"/>
      <c r="AK390" s="68"/>
      <c r="AL390" s="81"/>
      <c r="AM390" s="82"/>
      <c r="AN390" s="82"/>
      <c r="AO390" s="77"/>
      <c r="AP390" s="70" t="s">
        <v>3</v>
      </c>
      <c r="AQ390" s="68"/>
      <c r="AR390" s="68"/>
      <c r="AS390" s="68"/>
      <c r="AT390" s="68"/>
      <c r="AU390" s="68"/>
      <c r="AV390" s="68"/>
      <c r="AW390" s="68"/>
      <c r="AX390" s="68"/>
      <c r="AY390" s="68"/>
      <c r="AZ390" s="68"/>
      <c r="BA390" s="68"/>
      <c r="BB390" s="68"/>
      <c r="BC390" s="68"/>
      <c r="BD390" s="68"/>
      <c r="BE390" s="70" t="s">
        <v>3</v>
      </c>
      <c r="BF390" s="87"/>
      <c r="BG390" s="88"/>
      <c r="BH390" s="88"/>
      <c r="BI390" s="88"/>
      <c r="BJ390" s="88"/>
      <c r="BK390" s="88"/>
      <c r="BL390" s="88"/>
      <c r="BM390" s="88"/>
      <c r="BN390" s="88"/>
      <c r="BO390" s="19"/>
      <c r="BP390" s="88"/>
      <c r="BQ390" s="88"/>
    </row>
    <row r="391" spans="8:69" ht="24" customHeight="1" x14ac:dyDescent="0.2">
      <c r="AK391" s="68"/>
      <c r="AL391" s="81"/>
      <c r="AM391" s="82"/>
      <c r="AN391" s="82"/>
      <c r="AO391" s="77"/>
      <c r="AP391" s="70" t="s">
        <v>3</v>
      </c>
      <c r="AQ391" s="68"/>
      <c r="AR391" s="68"/>
      <c r="AS391" s="68"/>
      <c r="AT391" s="68"/>
      <c r="AU391" s="68"/>
      <c r="AV391" s="68"/>
      <c r="AW391" s="68"/>
      <c r="AX391" s="68"/>
      <c r="AY391" s="68"/>
      <c r="AZ391" s="68"/>
      <c r="BA391" s="68"/>
      <c r="BB391" s="68"/>
      <c r="BC391" s="68"/>
      <c r="BD391" s="68"/>
      <c r="BE391" s="70" t="s">
        <v>3</v>
      </c>
      <c r="BF391" s="89"/>
      <c r="BG391" s="90"/>
      <c r="BH391" s="90"/>
      <c r="BI391" s="90"/>
      <c r="BJ391" s="90"/>
      <c r="BK391" s="90"/>
      <c r="BL391" s="90"/>
      <c r="BM391" s="90"/>
      <c r="BN391" s="90"/>
      <c r="BO391" s="20"/>
      <c r="BP391" s="90"/>
      <c r="BQ391" s="90"/>
    </row>
    <row r="392" spans="8:69" ht="24" customHeight="1" x14ac:dyDescent="0.2">
      <c r="H392" t="s">
        <v>94</v>
      </c>
      <c r="I392" s="44">
        <v>1</v>
      </c>
      <c r="J392" s="45">
        <v>0</v>
      </c>
      <c r="K392" s="45">
        <v>0</v>
      </c>
      <c r="L392" s="45">
        <v>1</v>
      </c>
      <c r="M392" s="45">
        <v>1</v>
      </c>
      <c r="N392" s="45">
        <v>1</v>
      </c>
      <c r="O392" s="45">
        <v>2</v>
      </c>
      <c r="P392" s="46">
        <v>1</v>
      </c>
      <c r="Q392" s="70" t="s">
        <v>3</v>
      </c>
      <c r="R392" s="1" t="s">
        <v>75</v>
      </c>
      <c r="S392" s="38" cm="1">
        <f t="array" ref="S392:AB399">MMULT(I392:P399,S375:AB382)</f>
        <v>5</v>
      </c>
      <c r="T392" s="38">
        <v>2</v>
      </c>
      <c r="U392" s="38">
        <v>4</v>
      </c>
      <c r="V392" s="38">
        <v>4</v>
      </c>
      <c r="W392" s="38">
        <v>3</v>
      </c>
      <c r="X392" s="38">
        <v>4</v>
      </c>
      <c r="Y392" s="38">
        <v>5</v>
      </c>
      <c r="Z392" s="38">
        <v>2</v>
      </c>
      <c r="AA392" s="38">
        <v>4</v>
      </c>
      <c r="AB392" s="38">
        <v>4</v>
      </c>
      <c r="AC392" s="38"/>
      <c r="AD392" s="38"/>
      <c r="AK392" s="68"/>
      <c r="AL392" s="70"/>
      <c r="AM392" s="70"/>
      <c r="AN392" s="70"/>
      <c r="AO392" s="70"/>
      <c r="AP392" s="70"/>
      <c r="AQ392" s="68"/>
      <c r="AR392" s="68"/>
      <c r="AS392" s="68"/>
      <c r="AT392" s="68"/>
      <c r="AU392" s="68"/>
      <c r="AV392" s="68"/>
      <c r="AW392" s="68"/>
      <c r="AX392" s="68"/>
      <c r="AY392" s="68"/>
      <c r="AZ392" s="68"/>
      <c r="BA392" s="68"/>
      <c r="BB392" s="68"/>
      <c r="BC392" s="68"/>
      <c r="BD392" s="68"/>
      <c r="BE392" s="68"/>
      <c r="BF392" s="70"/>
      <c r="BG392" s="70"/>
      <c r="BH392" s="70"/>
      <c r="BI392" s="70"/>
      <c r="BJ392" s="70"/>
      <c r="BK392" s="70"/>
      <c r="BL392" s="70"/>
      <c r="BM392" s="70"/>
      <c r="BN392" s="70"/>
      <c r="BO392" s="70"/>
      <c r="BP392" s="70"/>
      <c r="BQ392" s="70"/>
    </row>
    <row r="393" spans="8:69" ht="24" customHeight="1" x14ac:dyDescent="0.2">
      <c r="I393" s="48">
        <v>1</v>
      </c>
      <c r="J393" s="49">
        <v>0</v>
      </c>
      <c r="K393" s="49">
        <v>1</v>
      </c>
      <c r="L393" s="49">
        <v>0</v>
      </c>
      <c r="M393" s="49">
        <v>1</v>
      </c>
      <c r="N393" s="49">
        <v>0</v>
      </c>
      <c r="O393" s="49">
        <v>0</v>
      </c>
      <c r="P393" s="50">
        <v>3</v>
      </c>
      <c r="Q393" s="70" t="s">
        <v>3</v>
      </c>
      <c r="S393" s="39">
        <v>4</v>
      </c>
      <c r="T393" s="39">
        <v>2</v>
      </c>
      <c r="U393" s="39">
        <v>4</v>
      </c>
      <c r="V393" s="39">
        <v>2</v>
      </c>
      <c r="W393" s="39">
        <v>1</v>
      </c>
      <c r="X393" s="39">
        <v>2</v>
      </c>
      <c r="Y393" s="39">
        <v>4</v>
      </c>
      <c r="Z393" s="39">
        <v>2</v>
      </c>
      <c r="AA393" s="39">
        <v>4</v>
      </c>
      <c r="AB393" s="39">
        <v>2</v>
      </c>
      <c r="AC393" s="39"/>
      <c r="AD393" s="39"/>
      <c r="AK393" s="68"/>
      <c r="AL393" s="70"/>
      <c r="AM393" s="70"/>
      <c r="AN393" s="70"/>
      <c r="AO393" s="70"/>
      <c r="AP393" s="70"/>
      <c r="AR393" s="68"/>
      <c r="AS393" s="68"/>
      <c r="AT393" s="68"/>
      <c r="AU393" s="68"/>
      <c r="AV393" s="68"/>
      <c r="AW393" s="68"/>
      <c r="AX393" s="68"/>
      <c r="AY393" s="68"/>
      <c r="AZ393" s="68"/>
      <c r="BA393" s="68"/>
      <c r="BB393" s="68"/>
      <c r="BC393" s="68"/>
      <c r="BD393" s="68"/>
      <c r="BE393" s="68"/>
      <c r="BF393" s="70" t="s">
        <v>0</v>
      </c>
      <c r="BG393" s="70" t="s">
        <v>0</v>
      </c>
      <c r="BH393" s="70" t="s">
        <v>0</v>
      </c>
      <c r="BI393" s="70" t="s">
        <v>0</v>
      </c>
      <c r="BJ393" s="70" t="s">
        <v>0</v>
      </c>
      <c r="BK393" s="70" t="s">
        <v>0</v>
      </c>
      <c r="BL393" s="70" t="s">
        <v>0</v>
      </c>
      <c r="BM393" s="70" t="s">
        <v>0</v>
      </c>
      <c r="BN393" s="70" t="s">
        <v>0</v>
      </c>
      <c r="BO393" s="70" t="s">
        <v>0</v>
      </c>
      <c r="BP393" s="70" t="s">
        <v>0</v>
      </c>
      <c r="BQ393" s="70" t="s">
        <v>0</v>
      </c>
    </row>
    <row r="394" spans="8:69" ht="24" customHeight="1" x14ac:dyDescent="0.2">
      <c r="I394" s="48">
        <v>0</v>
      </c>
      <c r="J394" s="49">
        <v>1</v>
      </c>
      <c r="K394" s="49">
        <v>0</v>
      </c>
      <c r="L394" s="49">
        <v>1</v>
      </c>
      <c r="M394" s="49">
        <v>0</v>
      </c>
      <c r="N394" s="49">
        <v>0</v>
      </c>
      <c r="O394" s="49">
        <v>-1</v>
      </c>
      <c r="P394" s="50">
        <v>0</v>
      </c>
      <c r="Q394" s="70" t="s">
        <v>3</v>
      </c>
      <c r="S394" s="39">
        <v>0</v>
      </c>
      <c r="T394" s="39">
        <v>1</v>
      </c>
      <c r="U394" s="39">
        <v>0</v>
      </c>
      <c r="V394" s="39">
        <v>0</v>
      </c>
      <c r="W394" s="39">
        <v>-1</v>
      </c>
      <c r="X394" s="39">
        <v>0</v>
      </c>
      <c r="Y394" s="39">
        <v>0</v>
      </c>
      <c r="Z394" s="39">
        <v>1</v>
      </c>
      <c r="AA394" s="39">
        <v>0</v>
      </c>
      <c r="AB394" s="39">
        <v>0</v>
      </c>
      <c r="AC394" s="39"/>
      <c r="AD394" s="39"/>
      <c r="AK394" s="68"/>
      <c r="AL394" s="70"/>
      <c r="AM394" s="70"/>
      <c r="AN394" s="70"/>
      <c r="AO394" s="70"/>
      <c r="AP394" s="70"/>
      <c r="AQ394" s="70"/>
      <c r="AR394" s="70"/>
      <c r="AS394" s="70"/>
      <c r="AT394" s="70"/>
      <c r="AU394" s="70"/>
      <c r="AV394" s="70"/>
      <c r="AW394" s="70"/>
      <c r="AX394" s="70"/>
      <c r="AY394" s="70"/>
      <c r="AZ394" s="70"/>
      <c r="BA394" s="70"/>
      <c r="BB394" s="70"/>
      <c r="BC394" s="70"/>
      <c r="BD394" s="70"/>
      <c r="BE394" s="70"/>
      <c r="BF394" s="70"/>
      <c r="BG394" s="70"/>
      <c r="BH394" s="70"/>
      <c r="BI394" s="70"/>
      <c r="BJ394" s="70"/>
      <c r="BK394" s="70"/>
      <c r="BL394" s="70"/>
      <c r="BM394" s="70"/>
      <c r="BN394" s="70"/>
      <c r="BO394" s="70"/>
      <c r="BP394" s="70"/>
      <c r="BQ394" s="70"/>
    </row>
    <row r="395" spans="8:69" ht="24" customHeight="1" x14ac:dyDescent="0.2">
      <c r="I395" s="51">
        <v>0</v>
      </c>
      <c r="J395" s="52">
        <v>1</v>
      </c>
      <c r="K395" s="52">
        <v>1</v>
      </c>
      <c r="L395" s="52">
        <v>1</v>
      </c>
      <c r="M395" s="52">
        <v>1</v>
      </c>
      <c r="N395" s="52">
        <v>0</v>
      </c>
      <c r="O395" s="52">
        <v>2</v>
      </c>
      <c r="P395" s="53">
        <v>1</v>
      </c>
      <c r="Q395" s="70" t="s">
        <v>3</v>
      </c>
      <c r="S395" s="40">
        <v>4</v>
      </c>
      <c r="T395" s="40">
        <v>3</v>
      </c>
      <c r="U395" s="40">
        <v>5</v>
      </c>
      <c r="V395" s="40">
        <v>5</v>
      </c>
      <c r="W395" s="40">
        <v>3</v>
      </c>
      <c r="X395" s="40">
        <v>4</v>
      </c>
      <c r="Y395" s="40">
        <v>4</v>
      </c>
      <c r="Z395" s="40">
        <v>3</v>
      </c>
      <c r="AA395" s="40">
        <v>5</v>
      </c>
      <c r="AB395" s="40">
        <v>5</v>
      </c>
      <c r="AC395" s="40"/>
      <c r="AD395" s="40"/>
      <c r="AK395" s="68"/>
      <c r="AL395" s="70"/>
      <c r="AM395" s="70"/>
      <c r="AN395" s="70"/>
      <c r="AO395" s="70"/>
      <c r="AP395" s="70"/>
      <c r="AQ395" s="70" t="s">
        <v>77</v>
      </c>
      <c r="AR395" s="70"/>
      <c r="AS395" s="70"/>
      <c r="AT395" s="70"/>
      <c r="AU395" s="70"/>
      <c r="AV395" s="70"/>
      <c r="AW395" s="70"/>
      <c r="AX395" s="70"/>
      <c r="AY395" s="70"/>
      <c r="AZ395" s="70"/>
      <c r="BA395" s="70"/>
      <c r="BB395" s="70"/>
      <c r="BC395" s="70"/>
      <c r="BD395" s="70"/>
      <c r="BE395" s="70"/>
      <c r="BF395" s="70"/>
      <c r="BG395" s="70"/>
      <c r="BH395" s="70"/>
      <c r="BI395" s="70"/>
      <c r="BJ395" s="70"/>
      <c r="BK395" s="70"/>
      <c r="BL395" s="70"/>
      <c r="BM395" s="70"/>
      <c r="BN395" s="70"/>
      <c r="BO395" s="70"/>
      <c r="BP395" s="70"/>
      <c r="BQ395" s="70"/>
    </row>
    <row r="396" spans="8:69" ht="24" customHeight="1" x14ac:dyDescent="0.2">
      <c r="H396" t="s">
        <v>95</v>
      </c>
      <c r="I396" s="44">
        <v>1</v>
      </c>
      <c r="J396" s="45">
        <v>0</v>
      </c>
      <c r="K396" s="45">
        <v>0</v>
      </c>
      <c r="L396" s="45">
        <v>1</v>
      </c>
      <c r="M396" s="45">
        <v>1</v>
      </c>
      <c r="N396" s="45">
        <v>1</v>
      </c>
      <c r="O396" s="45">
        <v>-1</v>
      </c>
      <c r="P396" s="46">
        <v>1</v>
      </c>
      <c r="Q396" s="70" t="s">
        <v>3</v>
      </c>
      <c r="R396" s="1" t="s">
        <v>77</v>
      </c>
      <c r="S396" s="38">
        <v>2</v>
      </c>
      <c r="T396" s="38">
        <v>2</v>
      </c>
      <c r="U396" s="38">
        <v>1</v>
      </c>
      <c r="V396" s="38">
        <v>1</v>
      </c>
      <c r="W396" s="38">
        <v>0</v>
      </c>
      <c r="X396" s="38">
        <v>1</v>
      </c>
      <c r="Y396" s="38">
        <v>2</v>
      </c>
      <c r="Z396" s="38">
        <v>2</v>
      </c>
      <c r="AA396" s="38">
        <v>1</v>
      </c>
      <c r="AB396" s="38">
        <v>1</v>
      </c>
      <c r="AC396" s="38"/>
      <c r="AD396" s="38"/>
      <c r="AK396" s="68"/>
      <c r="AL396" s="70"/>
      <c r="AM396" s="70"/>
      <c r="AN396" s="70"/>
      <c r="AO396" s="70"/>
      <c r="AP396" s="70"/>
      <c r="AQ396" s="70"/>
      <c r="AR396" s="72" cm="1">
        <f t="array" ref="AR396:BA399">S396:AB399</f>
        <v>2</v>
      </c>
      <c r="AS396" s="73">
        <v>2</v>
      </c>
      <c r="AT396" s="73">
        <v>1</v>
      </c>
      <c r="AU396" s="73">
        <v>1</v>
      </c>
      <c r="AV396" s="73">
        <v>0</v>
      </c>
      <c r="AW396" s="73">
        <v>1</v>
      </c>
      <c r="AX396" s="73">
        <v>2</v>
      </c>
      <c r="AY396" s="73">
        <v>2</v>
      </c>
      <c r="AZ396" s="73">
        <v>1</v>
      </c>
      <c r="BA396" s="73">
        <v>1</v>
      </c>
      <c r="BB396" s="73"/>
      <c r="BC396" s="73"/>
      <c r="BD396" s="70"/>
      <c r="BE396" s="70" t="s">
        <v>3</v>
      </c>
      <c r="BF396" s="72"/>
      <c r="BG396" s="73"/>
      <c r="BH396" s="73"/>
      <c r="BI396" s="73"/>
      <c r="BJ396" s="73"/>
      <c r="BK396" s="73"/>
      <c r="BL396" s="73"/>
      <c r="BM396" s="73"/>
      <c r="BN396" s="73"/>
      <c r="BO396" s="73" cm="1">
        <f t="array" ref="BO396:BO399">MMULT(AR396:BA399,_xlfn.ANCHORARRAY(BO380))</f>
        <v>1.4435780964012781</v>
      </c>
      <c r="BP396" s="73"/>
      <c r="BQ396" s="73"/>
    </row>
    <row r="397" spans="8:69" ht="24" customHeight="1" x14ac:dyDescent="0.2">
      <c r="I397" s="48">
        <v>1</v>
      </c>
      <c r="J397" s="49">
        <v>0</v>
      </c>
      <c r="K397" s="49">
        <v>1</v>
      </c>
      <c r="L397" s="49">
        <v>0</v>
      </c>
      <c r="M397" s="49">
        <v>-1</v>
      </c>
      <c r="N397" s="49">
        <v>0</v>
      </c>
      <c r="O397" s="49">
        <v>0</v>
      </c>
      <c r="P397" s="50">
        <v>1</v>
      </c>
      <c r="Q397" s="70" t="s">
        <v>3</v>
      </c>
      <c r="S397" s="39">
        <v>2</v>
      </c>
      <c r="T397" s="39">
        <v>0</v>
      </c>
      <c r="U397" s="39">
        <v>2</v>
      </c>
      <c r="V397" s="39">
        <v>0</v>
      </c>
      <c r="W397" s="39">
        <v>1</v>
      </c>
      <c r="X397" s="39">
        <v>0</v>
      </c>
      <c r="Y397" s="39">
        <v>2</v>
      </c>
      <c r="Z397" s="39">
        <v>0</v>
      </c>
      <c r="AA397" s="39">
        <v>2</v>
      </c>
      <c r="AB397" s="39">
        <v>0</v>
      </c>
      <c r="AC397" s="39"/>
      <c r="AD397" s="39"/>
      <c r="AK397" s="68"/>
      <c r="AL397" s="70"/>
      <c r="AM397" s="70"/>
      <c r="AN397" s="70"/>
      <c r="AO397" s="70"/>
      <c r="AP397" s="70"/>
      <c r="AQ397" s="70"/>
      <c r="AR397" s="74">
        <v>2</v>
      </c>
      <c r="AS397" s="75">
        <v>0</v>
      </c>
      <c r="AT397" s="75">
        <v>2</v>
      </c>
      <c r="AU397" s="75">
        <v>0</v>
      </c>
      <c r="AV397" s="75">
        <v>1</v>
      </c>
      <c r="AW397" s="75">
        <v>0</v>
      </c>
      <c r="AX397" s="75">
        <v>2</v>
      </c>
      <c r="AY397" s="75">
        <v>0</v>
      </c>
      <c r="AZ397" s="75">
        <v>2</v>
      </c>
      <c r="BA397" s="75">
        <v>0</v>
      </c>
      <c r="BB397" s="75"/>
      <c r="BC397" s="75"/>
      <c r="BD397" s="70"/>
      <c r="BE397" s="70" t="s">
        <v>3</v>
      </c>
      <c r="BF397" s="74"/>
      <c r="BG397" s="75"/>
      <c r="BH397" s="75"/>
      <c r="BI397" s="75"/>
      <c r="BJ397" s="75"/>
      <c r="BK397" s="75"/>
      <c r="BL397" s="75"/>
      <c r="BM397" s="75"/>
      <c r="BN397" s="75"/>
      <c r="BO397" s="75">
        <v>1.4252670907796914</v>
      </c>
      <c r="BP397" s="75"/>
      <c r="BQ397" s="75"/>
    </row>
    <row r="398" spans="8:69" ht="24" customHeight="1" x14ac:dyDescent="0.2">
      <c r="I398" s="48">
        <v>1</v>
      </c>
      <c r="J398" s="49">
        <v>1</v>
      </c>
      <c r="K398" s="49">
        <v>0</v>
      </c>
      <c r="L398" s="49">
        <v>1</v>
      </c>
      <c r="M398" s="49">
        <v>0</v>
      </c>
      <c r="N398" s="49">
        <v>1</v>
      </c>
      <c r="O398" s="49">
        <v>-1</v>
      </c>
      <c r="P398" s="50">
        <v>3</v>
      </c>
      <c r="Q398" s="70" t="s">
        <v>3</v>
      </c>
      <c r="S398" s="39">
        <v>4</v>
      </c>
      <c r="T398" s="39">
        <v>2</v>
      </c>
      <c r="U398" s="39">
        <v>3</v>
      </c>
      <c r="V398" s="39">
        <v>0</v>
      </c>
      <c r="W398" s="39">
        <v>0</v>
      </c>
      <c r="X398" s="39">
        <v>1</v>
      </c>
      <c r="Y398" s="39">
        <v>4</v>
      </c>
      <c r="Z398" s="39">
        <v>2</v>
      </c>
      <c r="AA398" s="39">
        <v>3</v>
      </c>
      <c r="AB398" s="39">
        <v>0</v>
      </c>
      <c r="AC398" s="39"/>
      <c r="AD398" s="39"/>
      <c r="AK398" s="68"/>
      <c r="AL398" s="70"/>
      <c r="AM398" s="70"/>
      <c r="AN398" s="70"/>
      <c r="AO398" s="70"/>
      <c r="AP398" s="70"/>
      <c r="AQ398" s="70"/>
      <c r="AR398" s="74">
        <v>4</v>
      </c>
      <c r="AS398" s="75">
        <v>2</v>
      </c>
      <c r="AT398" s="75">
        <v>3</v>
      </c>
      <c r="AU398" s="75">
        <v>0</v>
      </c>
      <c r="AV398" s="75">
        <v>0</v>
      </c>
      <c r="AW398" s="75">
        <v>1</v>
      </c>
      <c r="AX398" s="75">
        <v>4</v>
      </c>
      <c r="AY398" s="75">
        <v>2</v>
      </c>
      <c r="AZ398" s="75">
        <v>3</v>
      </c>
      <c r="BA398" s="75">
        <v>0</v>
      </c>
      <c r="BB398" s="75"/>
      <c r="BC398" s="75"/>
      <c r="BD398" s="70"/>
      <c r="BE398" s="70" t="s">
        <v>3</v>
      </c>
      <c r="BF398" s="74"/>
      <c r="BG398" s="75"/>
      <c r="BH398" s="75"/>
      <c r="BI398" s="75"/>
      <c r="BJ398" s="75"/>
      <c r="BK398" s="75"/>
      <c r="BL398" s="75"/>
      <c r="BM398" s="75"/>
      <c r="BN398" s="75"/>
      <c r="BO398" s="75">
        <v>2.5997366869449685</v>
      </c>
      <c r="BP398" s="75"/>
      <c r="BQ398" s="75"/>
    </row>
    <row r="399" spans="8:69" ht="24" customHeight="1" x14ac:dyDescent="0.2">
      <c r="I399" s="51">
        <v>0</v>
      </c>
      <c r="J399" s="52">
        <v>1</v>
      </c>
      <c r="K399" s="52">
        <v>0</v>
      </c>
      <c r="L399" s="52">
        <v>2</v>
      </c>
      <c r="M399" s="52">
        <v>1</v>
      </c>
      <c r="N399" s="52">
        <v>0</v>
      </c>
      <c r="O399" s="52">
        <v>2</v>
      </c>
      <c r="P399" s="53">
        <v>1</v>
      </c>
      <c r="Q399" s="70" t="s">
        <v>3</v>
      </c>
      <c r="S399" s="40">
        <v>5</v>
      </c>
      <c r="T399" s="40">
        <v>2</v>
      </c>
      <c r="U399" s="40">
        <v>5</v>
      </c>
      <c r="V399" s="40">
        <v>5</v>
      </c>
      <c r="W399" s="40">
        <v>2</v>
      </c>
      <c r="X399" s="40">
        <v>4</v>
      </c>
      <c r="Y399" s="40">
        <v>5</v>
      </c>
      <c r="Z399" s="40">
        <v>2</v>
      </c>
      <c r="AA399" s="40">
        <v>5</v>
      </c>
      <c r="AB399" s="40">
        <v>5</v>
      </c>
      <c r="AC399" s="40"/>
      <c r="AD399" s="40"/>
      <c r="AK399" s="68"/>
      <c r="AL399" s="70"/>
      <c r="AM399" s="70"/>
      <c r="AN399" s="70"/>
      <c r="AO399" s="70"/>
      <c r="AP399" s="70"/>
      <c r="AQ399" s="70"/>
      <c r="AR399" s="76">
        <v>5</v>
      </c>
      <c r="AS399" s="77">
        <v>2</v>
      </c>
      <c r="AT399" s="77">
        <v>5</v>
      </c>
      <c r="AU399" s="77">
        <v>5</v>
      </c>
      <c r="AV399" s="77">
        <v>2</v>
      </c>
      <c r="AW399" s="77">
        <v>4</v>
      </c>
      <c r="AX399" s="77">
        <v>5</v>
      </c>
      <c r="AY399" s="77">
        <v>2</v>
      </c>
      <c r="AZ399" s="77">
        <v>5</v>
      </c>
      <c r="BA399" s="77">
        <v>5</v>
      </c>
      <c r="BB399" s="77"/>
      <c r="BC399" s="77"/>
      <c r="BD399" s="70"/>
      <c r="BE399" s="70" t="s">
        <v>3</v>
      </c>
      <c r="BF399" s="76"/>
      <c r="BG399" s="77"/>
      <c r="BH399" s="77"/>
      <c r="BI399" s="77"/>
      <c r="BJ399" s="77"/>
      <c r="BK399" s="77"/>
      <c r="BL399" s="77"/>
      <c r="BM399" s="77"/>
      <c r="BN399" s="77"/>
      <c r="BO399" s="77">
        <v>4.9813011463793577</v>
      </c>
      <c r="BP399" s="77"/>
      <c r="BQ399" s="77"/>
    </row>
    <row r="406" spans="19:69" ht="24" customHeight="1" x14ac:dyDescent="0.2">
      <c r="AK406" s="68"/>
      <c r="AL406" s="68"/>
      <c r="AM406" s="68"/>
      <c r="AN406" s="68"/>
      <c r="AO406" s="68"/>
      <c r="AP406" s="68"/>
      <c r="AQ406" s="68"/>
      <c r="AR406" s="70">
        <v>1</v>
      </c>
      <c r="AS406" s="70">
        <v>2</v>
      </c>
      <c r="AT406" s="70">
        <v>3</v>
      </c>
      <c r="AU406" s="70">
        <v>4</v>
      </c>
      <c r="AV406" s="70">
        <v>5</v>
      </c>
      <c r="AW406" s="70">
        <v>6</v>
      </c>
      <c r="AX406" s="70">
        <v>7</v>
      </c>
      <c r="AY406" s="70">
        <v>8</v>
      </c>
      <c r="AZ406" s="70">
        <v>9</v>
      </c>
      <c r="BA406" s="70">
        <v>10</v>
      </c>
      <c r="BB406" s="70">
        <v>11</v>
      </c>
      <c r="BC406" s="70">
        <v>12</v>
      </c>
      <c r="BD406" s="68"/>
      <c r="BE406" s="68"/>
      <c r="BF406" s="68"/>
      <c r="BG406" s="68"/>
      <c r="BH406" s="68"/>
      <c r="BI406" s="68"/>
      <c r="BJ406" s="68"/>
      <c r="BK406" s="68"/>
      <c r="BL406" s="68"/>
      <c r="BM406" s="68"/>
      <c r="BN406" s="68"/>
      <c r="BO406" s="68"/>
      <c r="BP406" s="68"/>
      <c r="BQ406" s="68"/>
    </row>
    <row r="407" spans="19:69" ht="24" customHeight="1" x14ac:dyDescent="0.2">
      <c r="S407" s="1">
        <v>1</v>
      </c>
      <c r="T407" s="1">
        <v>2</v>
      </c>
      <c r="U407" s="1">
        <v>3</v>
      </c>
      <c r="V407" s="1">
        <v>4</v>
      </c>
      <c r="W407" s="1">
        <v>5</v>
      </c>
      <c r="X407" s="1">
        <v>6</v>
      </c>
      <c r="Y407" s="1">
        <v>7</v>
      </c>
      <c r="Z407" s="1">
        <v>8</v>
      </c>
      <c r="AA407" s="1">
        <v>9</v>
      </c>
      <c r="AB407" s="1">
        <v>10</v>
      </c>
      <c r="AC407" s="1">
        <v>11</v>
      </c>
      <c r="AD407" s="1">
        <v>12</v>
      </c>
      <c r="AK407" s="68"/>
      <c r="AL407" s="68"/>
      <c r="AM407" s="68"/>
      <c r="AN407" s="68"/>
      <c r="AO407" s="68"/>
      <c r="AP407" s="68"/>
      <c r="AQ407" s="68"/>
      <c r="AR407" s="70"/>
      <c r="AS407" s="68"/>
      <c r="AT407" s="68"/>
      <c r="AU407" s="68"/>
      <c r="AV407" s="68"/>
      <c r="AW407" s="68"/>
      <c r="AX407" s="68"/>
      <c r="AY407" s="68"/>
      <c r="AZ407" s="68"/>
      <c r="BA407" s="68"/>
      <c r="BB407" s="68"/>
      <c r="BC407" s="68"/>
      <c r="BD407" s="68"/>
      <c r="BE407" s="68"/>
      <c r="BF407" s="68"/>
      <c r="BG407" s="68"/>
      <c r="BH407" s="68"/>
      <c r="BI407" s="68"/>
      <c r="BJ407" s="68"/>
      <c r="BK407" s="68"/>
      <c r="BL407" s="68"/>
      <c r="BM407" s="68"/>
      <c r="BN407" s="68"/>
      <c r="BO407" s="68"/>
      <c r="BP407" s="68"/>
      <c r="BQ407" s="68"/>
    </row>
    <row r="408" spans="19:69" ht="24" customHeight="1" x14ac:dyDescent="0.2">
      <c r="S408" s="1"/>
      <c r="AK408" s="68"/>
      <c r="AL408" s="68"/>
      <c r="AM408" s="68"/>
      <c r="AN408" s="68"/>
      <c r="AO408" s="68"/>
      <c r="AP408" s="68"/>
      <c r="AQ408" s="70"/>
      <c r="AR408" s="72"/>
      <c r="AS408" s="73"/>
      <c r="AT408" s="73"/>
      <c r="AU408" s="73"/>
      <c r="AV408" s="73"/>
      <c r="AW408" s="73"/>
      <c r="AX408" s="73"/>
      <c r="AY408" s="73"/>
      <c r="AZ408" s="73"/>
      <c r="BA408" s="73"/>
      <c r="BB408" s="73" cm="1">
        <f t="array" ref="BB408:BB411">_xlfn.ANCHORARRAY(AC421)</f>
        <v>5</v>
      </c>
      <c r="BC408" s="73"/>
      <c r="BD408" s="68"/>
      <c r="BE408" s="68"/>
      <c r="BF408" s="68"/>
      <c r="BG408" s="68"/>
      <c r="BH408" s="68"/>
      <c r="BI408" s="68"/>
      <c r="BJ408" s="68"/>
      <c r="BK408" s="68"/>
      <c r="BL408" s="68"/>
      <c r="BM408" s="68"/>
      <c r="BN408" s="68"/>
      <c r="BO408" s="68"/>
      <c r="BP408" s="68"/>
      <c r="BQ408" s="68"/>
    </row>
    <row r="409" spans="19:69" ht="24" customHeight="1" x14ac:dyDescent="0.2">
      <c r="S409" s="38">
        <v>1</v>
      </c>
      <c r="T409" s="38">
        <v>0</v>
      </c>
      <c r="U409" s="38">
        <v>0</v>
      </c>
      <c r="V409" s="38">
        <v>0</v>
      </c>
      <c r="W409" s="38">
        <v>0</v>
      </c>
      <c r="X409" s="38">
        <v>1</v>
      </c>
      <c r="Y409" s="38">
        <v>1</v>
      </c>
      <c r="Z409" s="38">
        <v>0</v>
      </c>
      <c r="AA409" s="38">
        <v>0</v>
      </c>
      <c r="AB409" s="38">
        <v>0</v>
      </c>
      <c r="AC409" s="38">
        <v>1</v>
      </c>
      <c r="AD409" s="38"/>
      <c r="AK409" s="68"/>
      <c r="AL409" s="68"/>
      <c r="AM409" s="68"/>
      <c r="AN409" s="68"/>
      <c r="AO409" s="68"/>
      <c r="AP409" s="68"/>
      <c r="AQ409" s="70"/>
      <c r="AR409" s="74"/>
      <c r="AS409" s="75"/>
      <c r="AT409" s="75"/>
      <c r="AU409" s="75"/>
      <c r="AV409" s="75"/>
      <c r="AW409" s="75"/>
      <c r="AX409" s="75"/>
      <c r="AY409" s="75"/>
      <c r="AZ409" s="75"/>
      <c r="BA409" s="75"/>
      <c r="BB409" s="75">
        <v>1</v>
      </c>
      <c r="BC409" s="75"/>
      <c r="BD409" s="68"/>
      <c r="BE409" s="68"/>
      <c r="BF409" s="68"/>
      <c r="BG409" s="68"/>
      <c r="BH409" s="68"/>
      <c r="BI409" s="68"/>
      <c r="BJ409" s="68"/>
      <c r="BK409" s="68"/>
      <c r="BL409" s="68"/>
      <c r="BM409" s="68"/>
      <c r="BN409" s="68"/>
      <c r="BO409" s="68"/>
      <c r="BP409" s="68"/>
      <c r="BQ409" s="68"/>
    </row>
    <row r="410" spans="19:69" ht="24" customHeight="1" x14ac:dyDescent="0.2">
      <c r="S410" s="39">
        <v>0</v>
      </c>
      <c r="T410" s="39">
        <v>1</v>
      </c>
      <c r="U410" s="39">
        <v>0</v>
      </c>
      <c r="V410" s="39">
        <v>0</v>
      </c>
      <c r="W410" s="39">
        <v>0</v>
      </c>
      <c r="X410" s="39">
        <v>1</v>
      </c>
      <c r="Y410" s="39">
        <v>0</v>
      </c>
      <c r="Z410" s="39">
        <v>1</v>
      </c>
      <c r="AA410" s="39">
        <v>0</v>
      </c>
      <c r="AB410" s="39">
        <v>0</v>
      </c>
      <c r="AC410" s="39">
        <v>1</v>
      </c>
      <c r="AD410" s="39"/>
      <c r="AK410" s="68"/>
      <c r="AL410" s="68"/>
      <c r="AM410" s="68"/>
      <c r="AN410" s="68"/>
      <c r="AO410" s="68"/>
      <c r="AP410" s="68"/>
      <c r="AQ410" s="70"/>
      <c r="AR410" s="74"/>
      <c r="AS410" s="75"/>
      <c r="AT410" s="75"/>
      <c r="AU410" s="75"/>
      <c r="AV410" s="75"/>
      <c r="AW410" s="75"/>
      <c r="AX410" s="75"/>
      <c r="AY410" s="75"/>
      <c r="AZ410" s="75"/>
      <c r="BA410" s="75"/>
      <c r="BB410" s="75">
        <v>3</v>
      </c>
      <c r="BC410" s="75"/>
      <c r="BD410" s="68"/>
      <c r="BE410" s="68"/>
      <c r="BF410" s="68"/>
      <c r="BG410" s="68"/>
      <c r="BH410" s="68"/>
      <c r="BI410" s="68"/>
      <c r="BJ410" s="68"/>
      <c r="BK410" s="68"/>
      <c r="BL410" s="68"/>
      <c r="BM410" s="68"/>
      <c r="BN410" s="68"/>
      <c r="BO410" s="68"/>
      <c r="BP410" s="68"/>
      <c r="BQ410" s="68"/>
    </row>
    <row r="411" spans="19:69" ht="24" customHeight="1" x14ac:dyDescent="0.2">
      <c r="S411" s="39">
        <v>0</v>
      </c>
      <c r="T411" s="39">
        <v>1</v>
      </c>
      <c r="U411" s="39">
        <v>1</v>
      </c>
      <c r="V411" s="39">
        <v>1</v>
      </c>
      <c r="W411" s="39">
        <v>1</v>
      </c>
      <c r="X411" s="39">
        <v>0</v>
      </c>
      <c r="Y411" s="39">
        <v>0</v>
      </c>
      <c r="Z411" s="39">
        <v>1</v>
      </c>
      <c r="AA411" s="39">
        <v>1</v>
      </c>
      <c r="AB411" s="39">
        <v>1</v>
      </c>
      <c r="AC411" s="39">
        <v>0</v>
      </c>
      <c r="AD411" s="39"/>
      <c r="AK411" s="68"/>
      <c r="AL411" s="68"/>
      <c r="AM411" s="68"/>
      <c r="AN411" s="68"/>
      <c r="AO411" s="68"/>
      <c r="AP411" s="68"/>
      <c r="AQ411" s="70"/>
      <c r="AR411" s="76"/>
      <c r="AS411" s="77"/>
      <c r="AT411" s="77"/>
      <c r="AU411" s="77"/>
      <c r="AV411" s="77"/>
      <c r="AW411" s="77"/>
      <c r="AX411" s="77"/>
      <c r="AY411" s="77"/>
      <c r="AZ411" s="77"/>
      <c r="BA411" s="77"/>
      <c r="BB411" s="77">
        <v>6</v>
      </c>
      <c r="BC411" s="77"/>
      <c r="BD411" s="68"/>
      <c r="BE411" s="68"/>
      <c r="BF411" s="68"/>
      <c r="BG411" s="68"/>
      <c r="BH411" s="68"/>
      <c r="BI411" s="68"/>
      <c r="BJ411" s="68"/>
      <c r="BK411" s="68"/>
      <c r="BL411" s="68"/>
      <c r="BM411" s="68"/>
      <c r="BN411" s="68"/>
      <c r="BO411" s="68"/>
      <c r="BP411" s="68"/>
      <c r="BQ411" s="68"/>
    </row>
    <row r="412" spans="19:69" ht="24" customHeight="1" x14ac:dyDescent="0.2">
      <c r="S412" s="39">
        <v>1</v>
      </c>
      <c r="T412" s="39">
        <v>0</v>
      </c>
      <c r="U412" s="39">
        <v>1</v>
      </c>
      <c r="V412" s="39">
        <v>1</v>
      </c>
      <c r="W412" s="39">
        <v>0</v>
      </c>
      <c r="X412" s="39">
        <v>0</v>
      </c>
      <c r="Y412" s="39">
        <v>1</v>
      </c>
      <c r="Z412" s="39">
        <v>0</v>
      </c>
      <c r="AA412" s="39">
        <v>1</v>
      </c>
      <c r="AB412" s="39">
        <v>1</v>
      </c>
      <c r="AC412" s="39">
        <v>0</v>
      </c>
      <c r="AD412" s="39"/>
      <c r="AK412" s="68"/>
      <c r="AL412" s="70"/>
      <c r="AM412" s="68"/>
      <c r="AN412" s="68"/>
      <c r="AO412" s="68"/>
      <c r="AP412" s="68"/>
      <c r="AQ412" s="70"/>
      <c r="AR412" s="70" t="s">
        <v>0</v>
      </c>
      <c r="AS412" s="70" t="s">
        <v>0</v>
      </c>
      <c r="AT412" s="70" t="s">
        <v>0</v>
      </c>
      <c r="AU412" s="70" t="s">
        <v>0</v>
      </c>
      <c r="AV412" s="70" t="s">
        <v>0</v>
      </c>
      <c r="AW412" s="70" t="s">
        <v>0</v>
      </c>
      <c r="AX412" s="70" t="s">
        <v>0</v>
      </c>
      <c r="AY412" s="70" t="s">
        <v>0</v>
      </c>
      <c r="AZ412" s="70" t="s">
        <v>0</v>
      </c>
      <c r="BA412" s="70" t="s">
        <v>0</v>
      </c>
      <c r="BB412" s="70" t="s">
        <v>0</v>
      </c>
      <c r="BC412" s="70" t="s">
        <v>0</v>
      </c>
      <c r="BD412" s="68"/>
      <c r="BE412" s="68"/>
      <c r="BF412" s="68"/>
      <c r="BG412" s="68"/>
      <c r="BH412" s="68"/>
      <c r="BI412" s="68"/>
      <c r="BJ412" s="68"/>
      <c r="BK412" s="68"/>
      <c r="BL412" s="68"/>
      <c r="BM412" s="68"/>
      <c r="BN412" s="68"/>
      <c r="BO412" s="68"/>
      <c r="BP412" s="68"/>
      <c r="BQ412" s="68"/>
    </row>
    <row r="413" spans="19:69" ht="24" customHeight="1" x14ac:dyDescent="0.2">
      <c r="S413" s="39">
        <v>0</v>
      </c>
      <c r="T413" s="39">
        <v>1</v>
      </c>
      <c r="U413" s="39">
        <v>0</v>
      </c>
      <c r="V413" s="39">
        <v>1</v>
      </c>
      <c r="W413" s="39">
        <v>0</v>
      </c>
      <c r="X413" s="39">
        <v>1</v>
      </c>
      <c r="Y413" s="39">
        <v>0</v>
      </c>
      <c r="Z413" s="39">
        <v>1</v>
      </c>
      <c r="AA413" s="39">
        <v>0</v>
      </c>
      <c r="AB413" s="39">
        <v>1</v>
      </c>
      <c r="AC413" s="39">
        <v>1</v>
      </c>
      <c r="AD413" s="39"/>
      <c r="AK413" s="91" t="s">
        <v>96</v>
      </c>
      <c r="AR413" s="68"/>
      <c r="AS413" s="68"/>
      <c r="AT413" s="68"/>
      <c r="AU413" s="68"/>
      <c r="AV413" s="68"/>
      <c r="AW413" s="68"/>
      <c r="AX413" s="68"/>
      <c r="AY413" s="68"/>
      <c r="AZ413" s="68"/>
      <c r="BA413" s="68"/>
      <c r="BB413" s="68"/>
      <c r="BC413" s="68"/>
      <c r="BD413" s="68"/>
      <c r="BE413" s="68"/>
      <c r="BF413" s="68"/>
      <c r="BG413" s="68"/>
      <c r="BH413" s="68"/>
      <c r="BI413" s="68"/>
      <c r="BJ413" s="68"/>
      <c r="BK413" s="68"/>
      <c r="BL413" s="68"/>
      <c r="BM413" s="68"/>
      <c r="BN413" s="68"/>
      <c r="BO413" s="68"/>
      <c r="BP413" s="68"/>
      <c r="BQ413" s="68"/>
    </row>
    <row r="414" spans="19:69" ht="24" customHeight="1" x14ac:dyDescent="0.2">
      <c r="S414" s="39">
        <v>0</v>
      </c>
      <c r="T414" s="39">
        <v>1</v>
      </c>
      <c r="U414" s="39">
        <v>0</v>
      </c>
      <c r="V414" s="39">
        <v>0</v>
      </c>
      <c r="W414" s="39">
        <v>1</v>
      </c>
      <c r="X414" s="39">
        <v>0</v>
      </c>
      <c r="Y414" s="39">
        <v>0</v>
      </c>
      <c r="Z414" s="39">
        <v>1</v>
      </c>
      <c r="AA414" s="39">
        <v>0</v>
      </c>
      <c r="AB414" s="39">
        <v>0</v>
      </c>
      <c r="AC414" s="39">
        <v>1</v>
      </c>
      <c r="AD414" s="39"/>
      <c r="AK414" s="68"/>
      <c r="AL414" s="78" cm="1">
        <f t="array" ref="AL414:AO424">TRANSPOSE(S426:AC429)</f>
        <v>5</v>
      </c>
      <c r="AM414" s="79">
        <v>4</v>
      </c>
      <c r="AN414" s="79">
        <v>0</v>
      </c>
      <c r="AO414" s="80">
        <v>4</v>
      </c>
      <c r="AP414" s="70" t="s">
        <v>3</v>
      </c>
      <c r="AQ414" s="68"/>
      <c r="AR414" s="70"/>
      <c r="AS414" s="70"/>
      <c r="AT414" s="70"/>
      <c r="AU414" s="70"/>
      <c r="AV414" s="70"/>
      <c r="AW414" s="70"/>
      <c r="AX414" s="68"/>
      <c r="AY414" s="68"/>
      <c r="AZ414" s="68"/>
      <c r="BB414" s="68" cm="1">
        <f t="array" ref="BB414:BB424">MMULT(_xlfn.ANCHORARRAY(AL414),_xlfn.ANCHORARRAY(BB408))/SQRT(4)</f>
        <v>26.5</v>
      </c>
      <c r="BC414" s="68"/>
      <c r="BD414" s="68"/>
      <c r="BE414" s="70" t="s">
        <v>3</v>
      </c>
      <c r="BF414" s="18"/>
      <c r="BG414" s="18"/>
      <c r="BH414" s="18"/>
      <c r="BI414" s="18"/>
      <c r="BJ414" s="18"/>
      <c r="BK414" s="18"/>
      <c r="BL414" s="18"/>
      <c r="BM414" s="18"/>
      <c r="BN414" s="18"/>
      <c r="BO414" s="18"/>
      <c r="BP414" s="18" cm="1">
        <f t="array" ref="BP414:BP424">_xlfn.LET(_xlpm.x,_xlfn.ANCHORARRAY(BB414), EXP(_xlpm.x) / SUM(EXP(_xlpm.x)))</f>
        <v>0.14474527912326995</v>
      </c>
      <c r="BQ414" s="18"/>
    </row>
    <row r="415" spans="19:69" ht="24" customHeight="1" x14ac:dyDescent="0.2">
      <c r="S415" s="39">
        <v>1</v>
      </c>
      <c r="T415" s="39">
        <v>0</v>
      </c>
      <c r="U415" s="39">
        <v>1</v>
      </c>
      <c r="V415" s="39">
        <v>1</v>
      </c>
      <c r="W415" s="39">
        <v>1</v>
      </c>
      <c r="X415" s="39">
        <v>1</v>
      </c>
      <c r="Y415" s="39">
        <v>1</v>
      </c>
      <c r="Z415" s="39">
        <v>0</v>
      </c>
      <c r="AA415" s="39">
        <v>1</v>
      </c>
      <c r="AB415" s="39">
        <v>1</v>
      </c>
      <c r="AC415" s="39">
        <v>1</v>
      </c>
      <c r="AD415" s="39"/>
      <c r="AK415" s="68"/>
      <c r="AL415" s="81">
        <v>2</v>
      </c>
      <c r="AM415" s="82">
        <v>2</v>
      </c>
      <c r="AN415" s="82">
        <v>1</v>
      </c>
      <c r="AO415" s="77">
        <v>3</v>
      </c>
      <c r="AP415" s="70" t="s">
        <v>3</v>
      </c>
      <c r="AQ415" s="68"/>
      <c r="AR415" s="70"/>
      <c r="AS415" s="70"/>
      <c r="AT415" s="70"/>
      <c r="AU415" s="70"/>
      <c r="AV415" s="70"/>
      <c r="AW415" s="70"/>
      <c r="AX415" s="68"/>
      <c r="AY415" s="68"/>
      <c r="AZ415" s="68"/>
      <c r="BA415" s="68"/>
      <c r="BB415" s="68">
        <v>16.5</v>
      </c>
      <c r="BC415" s="68"/>
      <c r="BD415" s="68"/>
      <c r="BE415" s="70" t="s">
        <v>3</v>
      </c>
      <c r="BF415" s="87"/>
      <c r="BG415" s="88"/>
      <c r="BH415" s="88"/>
      <c r="BI415" s="88"/>
      <c r="BJ415" s="88"/>
      <c r="BK415" s="88"/>
      <c r="BL415" s="88"/>
      <c r="BM415" s="88"/>
      <c r="BN415" s="88"/>
      <c r="BO415" s="88"/>
      <c r="BP415" s="19">
        <v>6.571425505647721E-6</v>
      </c>
      <c r="BQ415" s="88"/>
    </row>
    <row r="416" spans="19:69" ht="24" customHeight="1" x14ac:dyDescent="0.2">
      <c r="S416" s="40">
        <v>1</v>
      </c>
      <c r="T416" s="40">
        <v>0</v>
      </c>
      <c r="U416" s="40">
        <v>1</v>
      </c>
      <c r="V416" s="40">
        <v>0</v>
      </c>
      <c r="W416" s="40">
        <v>0</v>
      </c>
      <c r="X416" s="40">
        <v>0</v>
      </c>
      <c r="Y416" s="40">
        <v>1</v>
      </c>
      <c r="Z416" s="40">
        <v>0</v>
      </c>
      <c r="AA416" s="40">
        <v>1</v>
      </c>
      <c r="AB416" s="40">
        <v>0</v>
      </c>
      <c r="AC416" s="40">
        <v>0</v>
      </c>
      <c r="AD416" s="40"/>
      <c r="AK416" s="68"/>
      <c r="AL416" s="81">
        <v>4</v>
      </c>
      <c r="AM416" s="82">
        <v>4</v>
      </c>
      <c r="AN416" s="82">
        <v>0</v>
      </c>
      <c r="AO416" s="77">
        <v>5</v>
      </c>
      <c r="AP416" s="70" t="s">
        <v>3</v>
      </c>
      <c r="AQ416" s="68"/>
      <c r="AR416" s="70"/>
      <c r="AS416" s="70"/>
      <c r="AT416" s="70"/>
      <c r="AU416" s="70"/>
      <c r="AV416" s="70"/>
      <c r="AW416" s="70"/>
      <c r="AX416" s="68"/>
      <c r="AY416" s="68"/>
      <c r="AZ416" s="68"/>
      <c r="BA416" s="68"/>
      <c r="BB416" s="68">
        <v>27</v>
      </c>
      <c r="BC416" s="68"/>
      <c r="BD416" s="68"/>
      <c r="BE416" s="70" t="s">
        <v>3</v>
      </c>
      <c r="BF416" s="87"/>
      <c r="BG416" s="88"/>
      <c r="BH416" s="88"/>
      <c r="BI416" s="88"/>
      <c r="BJ416" s="88"/>
      <c r="BK416" s="88"/>
      <c r="BL416" s="88"/>
      <c r="BM416" s="88"/>
      <c r="BN416" s="88"/>
      <c r="BO416" s="88"/>
      <c r="BP416" s="19">
        <v>0.23864462052396238</v>
      </c>
      <c r="BQ416" s="88"/>
    </row>
    <row r="417" spans="8:69" ht="24" customHeight="1" x14ac:dyDescent="0.2">
      <c r="S417" s="70" t="s">
        <v>0</v>
      </c>
      <c r="T417" s="70" t="s">
        <v>0</v>
      </c>
      <c r="U417" s="70" t="s">
        <v>0</v>
      </c>
      <c r="V417" s="70" t="s">
        <v>0</v>
      </c>
      <c r="W417" s="70" t="s">
        <v>0</v>
      </c>
      <c r="X417" s="70" t="s">
        <v>0</v>
      </c>
      <c r="Y417" s="70" t="s">
        <v>0</v>
      </c>
      <c r="Z417" s="70" t="s">
        <v>0</v>
      </c>
      <c r="AA417" s="70" t="s">
        <v>0</v>
      </c>
      <c r="AB417" s="70" t="s">
        <v>0</v>
      </c>
      <c r="AC417" s="70"/>
      <c r="AD417" s="70"/>
      <c r="AK417" s="68"/>
      <c r="AL417" s="81">
        <v>4</v>
      </c>
      <c r="AM417" s="82">
        <v>2</v>
      </c>
      <c r="AN417" s="82">
        <v>0</v>
      </c>
      <c r="AO417" s="77">
        <v>5</v>
      </c>
      <c r="AP417" s="70" t="s">
        <v>3</v>
      </c>
      <c r="AQ417" s="68"/>
      <c r="AR417" s="70"/>
      <c r="AS417" s="70"/>
      <c r="AT417" s="70"/>
      <c r="AU417" s="70"/>
      <c r="AV417" s="70"/>
      <c r="AW417" s="70"/>
      <c r="AX417" s="68"/>
      <c r="AY417" s="68"/>
      <c r="AZ417" s="68"/>
      <c r="BA417" s="68"/>
      <c r="BB417" s="68">
        <v>26</v>
      </c>
      <c r="BC417" s="68"/>
      <c r="BD417" s="68"/>
      <c r="BE417" s="70" t="s">
        <v>3</v>
      </c>
      <c r="BF417" s="87"/>
      <c r="BG417" s="88"/>
      <c r="BH417" s="88"/>
      <c r="BI417" s="88"/>
      <c r="BJ417" s="88"/>
      <c r="BK417" s="88"/>
      <c r="BL417" s="88"/>
      <c r="BM417" s="88"/>
      <c r="BN417" s="88"/>
      <c r="BO417" s="88"/>
      <c r="BP417" s="19">
        <v>8.7792449636926187E-2</v>
      </c>
      <c r="BQ417" s="88"/>
    </row>
    <row r="418" spans="8:69" ht="24" customHeight="1" x14ac:dyDescent="0.2">
      <c r="AK418" s="68"/>
      <c r="AL418" s="81">
        <v>3</v>
      </c>
      <c r="AM418" s="82">
        <v>1</v>
      </c>
      <c r="AN418" s="82">
        <v>-1</v>
      </c>
      <c r="AO418" s="77">
        <v>3</v>
      </c>
      <c r="AP418" s="70" t="s">
        <v>3</v>
      </c>
      <c r="AQ418" s="68"/>
      <c r="AR418" s="70"/>
      <c r="AS418" s="70"/>
      <c r="AT418" s="70"/>
      <c r="AU418" s="70"/>
      <c r="AV418" s="70"/>
      <c r="AW418" s="70"/>
      <c r="AX418" s="68"/>
      <c r="AY418" s="68"/>
      <c r="AZ418" s="68"/>
      <c r="BA418" s="68"/>
      <c r="BB418" s="68">
        <v>15.5</v>
      </c>
      <c r="BC418" s="68"/>
      <c r="BD418" s="68"/>
      <c r="BE418" s="70" t="s">
        <v>3</v>
      </c>
      <c r="BF418" s="87"/>
      <c r="BG418" s="88"/>
      <c r="BH418" s="88"/>
      <c r="BI418" s="88"/>
      <c r="BJ418" s="88"/>
      <c r="BK418" s="88"/>
      <c r="BL418" s="88"/>
      <c r="BM418" s="88"/>
      <c r="BN418" s="88"/>
      <c r="BO418" s="88"/>
      <c r="BP418" s="19">
        <v>2.4174923427174459E-6</v>
      </c>
      <c r="BQ418" s="88"/>
    </row>
    <row r="419" spans="8:69" ht="24" customHeight="1" x14ac:dyDescent="0.2">
      <c r="AK419" s="68"/>
      <c r="AL419" s="81">
        <v>4</v>
      </c>
      <c r="AM419" s="82">
        <v>2</v>
      </c>
      <c r="AN419" s="82">
        <v>0</v>
      </c>
      <c r="AO419" s="77">
        <v>4</v>
      </c>
      <c r="AP419" s="70" t="s">
        <v>3</v>
      </c>
      <c r="AQ419" s="68"/>
      <c r="AR419" s="70"/>
      <c r="AS419" s="70"/>
      <c r="AT419" s="70"/>
      <c r="AU419" s="70"/>
      <c r="AV419" s="70"/>
      <c r="AW419" s="70"/>
      <c r="AX419" s="68"/>
      <c r="AY419" s="68"/>
      <c r="AZ419" s="68"/>
      <c r="BA419" s="68"/>
      <c r="BB419" s="68">
        <v>23</v>
      </c>
      <c r="BC419" s="68"/>
      <c r="BD419" s="68"/>
      <c r="BE419" s="70" t="s">
        <v>3</v>
      </c>
      <c r="BF419" s="87"/>
      <c r="BG419" s="88"/>
      <c r="BH419" s="88"/>
      <c r="BI419" s="88"/>
      <c r="BJ419" s="88"/>
      <c r="BK419" s="88"/>
      <c r="BL419" s="88"/>
      <c r="BM419" s="88"/>
      <c r="BN419" s="88"/>
      <c r="BO419" s="88"/>
      <c r="BP419" s="19">
        <v>4.3709286922558963E-3</v>
      </c>
      <c r="BQ419" s="88"/>
    </row>
    <row r="420" spans="8:69" ht="24" customHeight="1" x14ac:dyDescent="0.2">
      <c r="AK420" s="68"/>
      <c r="AL420" s="81">
        <v>5</v>
      </c>
      <c r="AM420" s="82">
        <v>4</v>
      </c>
      <c r="AN420" s="82">
        <v>0</v>
      </c>
      <c r="AO420" s="77">
        <v>4</v>
      </c>
      <c r="AP420" s="70" t="s">
        <v>3</v>
      </c>
      <c r="AQ420" s="68"/>
      <c r="AR420" s="68"/>
      <c r="AS420" s="68"/>
      <c r="AT420" s="68"/>
      <c r="AU420" s="68"/>
      <c r="AV420" s="68"/>
      <c r="AW420" s="68"/>
      <c r="AX420" s="68"/>
      <c r="AY420" s="68"/>
      <c r="AZ420" s="68"/>
      <c r="BA420" s="68"/>
      <c r="BB420" s="68">
        <v>26.5</v>
      </c>
      <c r="BC420" s="68"/>
      <c r="BD420" s="68"/>
      <c r="BE420" s="70" t="s">
        <v>3</v>
      </c>
      <c r="BF420" s="87"/>
      <c r="BG420" s="88"/>
      <c r="BH420" s="88"/>
      <c r="BI420" s="88"/>
      <c r="BJ420" s="88"/>
      <c r="BK420" s="88"/>
      <c r="BL420" s="88"/>
      <c r="BM420" s="88"/>
      <c r="BN420" s="88"/>
      <c r="BO420" s="88"/>
      <c r="BP420" s="19">
        <v>0.14474527912326995</v>
      </c>
      <c r="BQ420" s="88"/>
    </row>
    <row r="421" spans="8:69" ht="24" customHeight="1" x14ac:dyDescent="0.2">
      <c r="H421" t="s">
        <v>93</v>
      </c>
      <c r="I421" s="44">
        <v>0</v>
      </c>
      <c r="J421" s="45">
        <v>1</v>
      </c>
      <c r="K421" s="45">
        <v>1</v>
      </c>
      <c r="L421" s="45">
        <v>1</v>
      </c>
      <c r="M421" s="45">
        <v>1</v>
      </c>
      <c r="N421" s="45">
        <v>1</v>
      </c>
      <c r="O421" s="45">
        <v>2</v>
      </c>
      <c r="P421" s="46">
        <v>1</v>
      </c>
      <c r="Q421" s="70" t="s">
        <v>3</v>
      </c>
      <c r="R421" s="1" t="s">
        <v>72</v>
      </c>
      <c r="AB421" s="38"/>
      <c r="AC421" s="38" cm="1">
        <f t="array" ref="AC421:AC424">MMULT(I421:P424,AC409:AC416)</f>
        <v>5</v>
      </c>
      <c r="AD421" s="38"/>
      <c r="AK421" s="68"/>
      <c r="AL421" s="81">
        <v>2</v>
      </c>
      <c r="AM421" s="82">
        <v>2</v>
      </c>
      <c r="AN421" s="82">
        <v>1</v>
      </c>
      <c r="AO421" s="77">
        <v>3</v>
      </c>
      <c r="AP421" s="70" t="s">
        <v>3</v>
      </c>
      <c r="AQ421" s="68"/>
      <c r="AR421" s="68"/>
      <c r="AS421" s="68"/>
      <c r="AT421" s="68"/>
      <c r="AU421" s="68"/>
      <c r="AV421" s="68"/>
      <c r="AW421" s="68"/>
      <c r="AX421" s="68"/>
      <c r="AY421" s="68"/>
      <c r="AZ421" s="68"/>
      <c r="BA421" s="68"/>
      <c r="BB421" s="68">
        <v>16.5</v>
      </c>
      <c r="BC421" s="68"/>
      <c r="BD421" s="68"/>
      <c r="BE421" s="70" t="s">
        <v>3</v>
      </c>
      <c r="BF421" s="87"/>
      <c r="BG421" s="88"/>
      <c r="BH421" s="88"/>
      <c r="BI421" s="88"/>
      <c r="BJ421" s="88"/>
      <c r="BK421" s="88"/>
      <c r="BL421" s="88"/>
      <c r="BM421" s="88"/>
      <c r="BN421" s="88"/>
      <c r="BO421" s="88"/>
      <c r="BP421" s="19">
        <v>6.571425505647721E-6</v>
      </c>
      <c r="BQ421" s="88"/>
    </row>
    <row r="422" spans="8:69" ht="24" customHeight="1" x14ac:dyDescent="0.2">
      <c r="I422" s="48">
        <v>1</v>
      </c>
      <c r="J422" s="49">
        <v>0</v>
      </c>
      <c r="K422" s="49">
        <v>0</v>
      </c>
      <c r="L422" s="49">
        <v>0</v>
      </c>
      <c r="M422" s="49">
        <v>0</v>
      </c>
      <c r="N422" s="49">
        <v>0</v>
      </c>
      <c r="O422" s="49">
        <v>0</v>
      </c>
      <c r="P422" s="50">
        <v>-1</v>
      </c>
      <c r="Q422" s="70" t="s">
        <v>3</v>
      </c>
      <c r="AB422" s="39"/>
      <c r="AC422" s="39">
        <v>1</v>
      </c>
      <c r="AD422" s="39"/>
      <c r="AK422" s="68"/>
      <c r="AL422" s="81">
        <v>4</v>
      </c>
      <c r="AM422" s="82">
        <v>4</v>
      </c>
      <c r="AN422" s="82">
        <v>0</v>
      </c>
      <c r="AO422" s="77">
        <v>5</v>
      </c>
      <c r="AP422" s="70" t="s">
        <v>3</v>
      </c>
      <c r="AQ422" s="68"/>
      <c r="AR422" s="68"/>
      <c r="AS422" s="68"/>
      <c r="AT422" s="68"/>
      <c r="AU422" s="68"/>
      <c r="AV422" s="68"/>
      <c r="AW422" s="68"/>
      <c r="AX422" s="68"/>
      <c r="AY422" s="68"/>
      <c r="AZ422" s="68"/>
      <c r="BA422" s="68"/>
      <c r="BB422" s="68">
        <v>27</v>
      </c>
      <c r="BC422" s="68"/>
      <c r="BD422" s="68"/>
      <c r="BE422" s="70" t="s">
        <v>3</v>
      </c>
      <c r="BF422" s="87"/>
      <c r="BG422" s="88"/>
      <c r="BH422" s="88"/>
      <c r="BI422" s="88"/>
      <c r="BJ422" s="88"/>
      <c r="BK422" s="88"/>
      <c r="BL422" s="88"/>
      <c r="BM422" s="88"/>
      <c r="BN422" s="88"/>
      <c r="BO422" s="88"/>
      <c r="BP422" s="19">
        <v>0.23864462052396238</v>
      </c>
      <c r="BQ422" s="88"/>
    </row>
    <row r="423" spans="8:69" ht="24" customHeight="1" x14ac:dyDescent="0.2">
      <c r="I423" s="48">
        <v>1</v>
      </c>
      <c r="J423" s="49">
        <v>1</v>
      </c>
      <c r="K423" s="49">
        <v>0</v>
      </c>
      <c r="L423" s="49">
        <v>1</v>
      </c>
      <c r="M423" s="49">
        <v>1</v>
      </c>
      <c r="N423" s="49">
        <v>0</v>
      </c>
      <c r="O423" s="49">
        <v>0</v>
      </c>
      <c r="P423" s="50">
        <v>-1</v>
      </c>
      <c r="Q423" s="70" t="s">
        <v>3</v>
      </c>
      <c r="AB423" s="39"/>
      <c r="AC423" s="39">
        <v>3</v>
      </c>
      <c r="AD423" s="39"/>
      <c r="AK423" s="68"/>
      <c r="AL423" s="81">
        <v>4</v>
      </c>
      <c r="AM423" s="82">
        <v>2</v>
      </c>
      <c r="AN423" s="82">
        <v>0</v>
      </c>
      <c r="AO423" s="77">
        <v>5</v>
      </c>
      <c r="AP423" s="70" t="s">
        <v>3</v>
      </c>
      <c r="AQ423" s="68"/>
      <c r="AR423" s="68"/>
      <c r="AS423" s="68"/>
      <c r="AT423" s="68"/>
      <c r="AU423" s="68"/>
      <c r="AV423" s="68"/>
      <c r="AW423" s="68"/>
      <c r="AX423" s="68"/>
      <c r="AY423" s="68"/>
      <c r="AZ423" s="68"/>
      <c r="BA423" s="68"/>
      <c r="BB423" s="68">
        <v>26</v>
      </c>
      <c r="BC423" s="68"/>
      <c r="BD423" s="68"/>
      <c r="BE423" s="70" t="s">
        <v>3</v>
      </c>
      <c r="BF423" s="87"/>
      <c r="BG423" s="88"/>
      <c r="BH423" s="88"/>
      <c r="BI423" s="88"/>
      <c r="BJ423" s="88"/>
      <c r="BK423" s="88"/>
      <c r="BL423" s="88"/>
      <c r="BM423" s="88"/>
      <c r="BN423" s="88"/>
      <c r="BO423" s="88"/>
      <c r="BP423" s="19">
        <v>8.7792449636926187E-2</v>
      </c>
      <c r="BQ423" s="88"/>
    </row>
    <row r="424" spans="8:69" ht="24" customHeight="1" x14ac:dyDescent="0.2">
      <c r="I424" s="51">
        <v>0</v>
      </c>
      <c r="J424" s="52">
        <v>1</v>
      </c>
      <c r="K424" s="52">
        <v>1</v>
      </c>
      <c r="L424" s="52">
        <v>0</v>
      </c>
      <c r="M424" s="52">
        <v>1</v>
      </c>
      <c r="N424" s="52">
        <v>2</v>
      </c>
      <c r="O424" s="52">
        <v>2</v>
      </c>
      <c r="P424" s="53">
        <v>1</v>
      </c>
      <c r="Q424" s="70" t="s">
        <v>3</v>
      </c>
      <c r="AB424" s="40"/>
      <c r="AC424" s="40">
        <v>6</v>
      </c>
      <c r="AD424" s="40"/>
      <c r="AK424" s="68"/>
      <c r="AL424" s="81">
        <v>5</v>
      </c>
      <c r="AM424" s="82">
        <v>2</v>
      </c>
      <c r="AN424" s="82">
        <v>0</v>
      </c>
      <c r="AO424" s="77">
        <v>4</v>
      </c>
      <c r="AP424" s="70" t="s">
        <v>3</v>
      </c>
      <c r="AQ424" s="68"/>
      <c r="AR424" s="68"/>
      <c r="AS424" s="68"/>
      <c r="AT424" s="68"/>
      <c r="AU424" s="68"/>
      <c r="AV424" s="68"/>
      <c r="AW424" s="68"/>
      <c r="AX424" s="68"/>
      <c r="AY424" s="68"/>
      <c r="AZ424" s="68"/>
      <c r="BA424" s="68"/>
      <c r="BB424" s="68">
        <v>25.5</v>
      </c>
      <c r="BC424" s="68"/>
      <c r="BD424" s="68"/>
      <c r="BE424" s="70" t="s">
        <v>3</v>
      </c>
      <c r="BF424" s="87"/>
      <c r="BG424" s="88"/>
      <c r="BH424" s="88"/>
      <c r="BI424" s="88"/>
      <c r="BJ424" s="88"/>
      <c r="BK424" s="88"/>
      <c r="BL424" s="88"/>
      <c r="BM424" s="88"/>
      <c r="BN424" s="88"/>
      <c r="BO424" s="88"/>
      <c r="BP424" s="19">
        <v>5.3248812396072986E-2</v>
      </c>
      <c r="BQ424" s="88"/>
    </row>
    <row r="425" spans="8:69" ht="24" customHeight="1" x14ac:dyDescent="0.2">
      <c r="AK425" s="68"/>
      <c r="AL425" s="81"/>
      <c r="AM425" s="82"/>
      <c r="AN425" s="82"/>
      <c r="AO425" s="77"/>
      <c r="AP425" s="70" t="s">
        <v>3</v>
      </c>
      <c r="AQ425" s="68"/>
      <c r="AR425" s="68"/>
      <c r="AS425" s="68"/>
      <c r="AT425" s="68"/>
      <c r="AU425" s="68"/>
      <c r="AV425" s="68"/>
      <c r="AW425" s="68"/>
      <c r="AX425" s="68"/>
      <c r="AY425" s="68"/>
      <c r="AZ425" s="68"/>
      <c r="BA425" s="68"/>
      <c r="BB425" s="68"/>
      <c r="BC425" s="68"/>
      <c r="BD425" s="68"/>
      <c r="BE425" s="70" t="s">
        <v>3</v>
      </c>
      <c r="BF425" s="89"/>
      <c r="BG425" s="90"/>
      <c r="BH425" s="90"/>
      <c r="BI425" s="90"/>
      <c r="BJ425" s="90"/>
      <c r="BK425" s="90"/>
      <c r="BL425" s="90"/>
      <c r="BM425" s="90"/>
      <c r="BN425" s="90"/>
      <c r="BO425" s="90"/>
      <c r="BP425" s="20"/>
      <c r="BQ425" s="90"/>
    </row>
    <row r="426" spans="8:69" ht="24" customHeight="1" x14ac:dyDescent="0.2">
      <c r="H426" t="s">
        <v>94</v>
      </c>
      <c r="I426" s="44">
        <v>1</v>
      </c>
      <c r="J426" s="45">
        <v>0</v>
      </c>
      <c r="K426" s="45">
        <v>0</v>
      </c>
      <c r="L426" s="45">
        <v>1</v>
      </c>
      <c r="M426" s="45">
        <v>1</v>
      </c>
      <c r="N426" s="45">
        <v>1</v>
      </c>
      <c r="O426" s="45">
        <v>2</v>
      </c>
      <c r="P426" s="46">
        <v>1</v>
      </c>
      <c r="Q426" s="70" t="s">
        <v>3</v>
      </c>
      <c r="R426" s="1" t="s">
        <v>75</v>
      </c>
      <c r="S426" s="38" cm="1">
        <f t="array" ref="S426:AB433">MMULT(I426:P433,S409:AB416)</f>
        <v>5</v>
      </c>
      <c r="T426" s="38">
        <v>2</v>
      </c>
      <c r="U426" s="38">
        <v>4</v>
      </c>
      <c r="V426" s="38">
        <v>4</v>
      </c>
      <c r="W426" s="38">
        <v>3</v>
      </c>
      <c r="X426" s="38">
        <v>4</v>
      </c>
      <c r="Y426" s="38">
        <v>5</v>
      </c>
      <c r="Z426" s="38">
        <v>2</v>
      </c>
      <c r="AA426" s="38">
        <v>4</v>
      </c>
      <c r="AB426" s="38">
        <v>4</v>
      </c>
      <c r="AC426" s="38" cm="1">
        <f t="array" ref="AC426:AC433">MMULT(I426:P433,AC409:AC416)</f>
        <v>5</v>
      </c>
      <c r="AD426" s="38"/>
      <c r="AK426" s="68"/>
      <c r="AL426" s="70"/>
      <c r="AM426" s="70"/>
      <c r="AN426" s="70"/>
      <c r="AO426" s="70"/>
      <c r="AP426" s="70"/>
      <c r="AQ426" s="68"/>
      <c r="AR426" s="68"/>
      <c r="AS426" s="68"/>
      <c r="AT426" s="68"/>
      <c r="AU426" s="68"/>
      <c r="AV426" s="68"/>
      <c r="AW426" s="68"/>
      <c r="AX426" s="68"/>
      <c r="AY426" s="68"/>
      <c r="AZ426" s="68"/>
      <c r="BA426" s="68"/>
      <c r="BB426" s="68"/>
      <c r="BC426" s="68"/>
      <c r="BD426" s="68"/>
      <c r="BE426" s="68"/>
      <c r="BF426" s="70"/>
      <c r="BG426" s="70"/>
      <c r="BH426" s="70"/>
      <c r="BI426" s="70"/>
      <c r="BJ426" s="70"/>
      <c r="BK426" s="70"/>
      <c r="BL426" s="70"/>
      <c r="BM426" s="70"/>
      <c r="BN426" s="70"/>
      <c r="BO426" s="70"/>
      <c r="BP426" s="70"/>
      <c r="BQ426" s="70"/>
    </row>
    <row r="427" spans="8:69" ht="24" customHeight="1" x14ac:dyDescent="0.2">
      <c r="I427" s="48">
        <v>1</v>
      </c>
      <c r="J427" s="49">
        <v>0</v>
      </c>
      <c r="K427" s="49">
        <v>1</v>
      </c>
      <c r="L427" s="49">
        <v>0</v>
      </c>
      <c r="M427" s="49">
        <v>1</v>
      </c>
      <c r="N427" s="49">
        <v>0</v>
      </c>
      <c r="O427" s="49">
        <v>0</v>
      </c>
      <c r="P427" s="50">
        <v>3</v>
      </c>
      <c r="Q427" s="70" t="s">
        <v>3</v>
      </c>
      <c r="S427" s="39">
        <v>4</v>
      </c>
      <c r="T427" s="39">
        <v>2</v>
      </c>
      <c r="U427" s="39">
        <v>4</v>
      </c>
      <c r="V427" s="39">
        <v>2</v>
      </c>
      <c r="W427" s="39">
        <v>1</v>
      </c>
      <c r="X427" s="39">
        <v>2</v>
      </c>
      <c r="Y427" s="39">
        <v>4</v>
      </c>
      <c r="Z427" s="39">
        <v>2</v>
      </c>
      <c r="AA427" s="39">
        <v>4</v>
      </c>
      <c r="AB427" s="39">
        <v>2</v>
      </c>
      <c r="AC427" s="39">
        <v>2</v>
      </c>
      <c r="AD427" s="39"/>
      <c r="AK427" s="68"/>
      <c r="AL427" s="70"/>
      <c r="AM427" s="70"/>
      <c r="AN427" s="70"/>
      <c r="AO427" s="70"/>
      <c r="AP427" s="70"/>
      <c r="AR427" s="68"/>
      <c r="AS427" s="68"/>
      <c r="AT427" s="68"/>
      <c r="AU427" s="68"/>
      <c r="AV427" s="68"/>
      <c r="AW427" s="68"/>
      <c r="AX427" s="68"/>
      <c r="AY427" s="68"/>
      <c r="AZ427" s="68"/>
      <c r="BA427" s="68"/>
      <c r="BB427" s="68"/>
      <c r="BC427" s="68"/>
      <c r="BD427" s="68"/>
      <c r="BE427" s="68"/>
      <c r="BF427" s="70" t="s">
        <v>0</v>
      </c>
      <c r="BG427" s="70" t="s">
        <v>0</v>
      </c>
      <c r="BH427" s="70" t="s">
        <v>0</v>
      </c>
      <c r="BI427" s="70" t="s">
        <v>0</v>
      </c>
      <c r="BJ427" s="70" t="s">
        <v>0</v>
      </c>
      <c r="BK427" s="70" t="s">
        <v>0</v>
      </c>
      <c r="BL427" s="70" t="s">
        <v>0</v>
      </c>
      <c r="BM427" s="70" t="s">
        <v>0</v>
      </c>
      <c r="BN427" s="70" t="s">
        <v>0</v>
      </c>
      <c r="BO427" s="70" t="s">
        <v>0</v>
      </c>
      <c r="BP427" s="70" t="s">
        <v>0</v>
      </c>
      <c r="BQ427" s="70" t="s">
        <v>0</v>
      </c>
    </row>
    <row r="428" spans="8:69" ht="24" customHeight="1" x14ac:dyDescent="0.2">
      <c r="I428" s="48">
        <v>0</v>
      </c>
      <c r="J428" s="49">
        <v>1</v>
      </c>
      <c r="K428" s="49">
        <v>0</v>
      </c>
      <c r="L428" s="49">
        <v>1</v>
      </c>
      <c r="M428" s="49">
        <v>0</v>
      </c>
      <c r="N428" s="49">
        <v>0</v>
      </c>
      <c r="O428" s="49">
        <v>-1</v>
      </c>
      <c r="P428" s="50">
        <v>0</v>
      </c>
      <c r="Q428" s="70" t="s">
        <v>3</v>
      </c>
      <c r="S428" s="39">
        <v>0</v>
      </c>
      <c r="T428" s="39">
        <v>1</v>
      </c>
      <c r="U428" s="39">
        <v>0</v>
      </c>
      <c r="V428" s="39">
        <v>0</v>
      </c>
      <c r="W428" s="39">
        <v>-1</v>
      </c>
      <c r="X428" s="39">
        <v>0</v>
      </c>
      <c r="Y428" s="39">
        <v>0</v>
      </c>
      <c r="Z428" s="39">
        <v>1</v>
      </c>
      <c r="AA428" s="39">
        <v>0</v>
      </c>
      <c r="AB428" s="39">
        <v>0</v>
      </c>
      <c r="AC428" s="39">
        <v>0</v>
      </c>
      <c r="AD428" s="39"/>
      <c r="AK428" s="68"/>
      <c r="AL428" s="70"/>
      <c r="AM428" s="70"/>
      <c r="AN428" s="70"/>
      <c r="AO428" s="70"/>
      <c r="AP428" s="70"/>
      <c r="AQ428" s="70"/>
      <c r="AR428" s="70"/>
      <c r="AS428" s="70"/>
      <c r="AT428" s="70"/>
      <c r="AU428" s="70"/>
      <c r="AV428" s="70"/>
      <c r="AW428" s="70"/>
      <c r="AX428" s="70"/>
      <c r="AY428" s="70"/>
      <c r="AZ428" s="70"/>
      <c r="BA428" s="70"/>
      <c r="BB428" s="70"/>
      <c r="BC428" s="70"/>
      <c r="BD428" s="70"/>
      <c r="BE428" s="70"/>
      <c r="BF428" s="70"/>
      <c r="BG428" s="70"/>
      <c r="BH428" s="70"/>
      <c r="BI428" s="70"/>
      <c r="BJ428" s="70"/>
      <c r="BK428" s="70"/>
      <c r="BL428" s="70"/>
      <c r="BM428" s="70"/>
      <c r="BN428" s="70"/>
      <c r="BO428" s="70"/>
      <c r="BP428" s="70"/>
      <c r="BQ428" s="70"/>
    </row>
    <row r="429" spans="8:69" ht="24" customHeight="1" x14ac:dyDescent="0.2">
      <c r="I429" s="51">
        <v>0</v>
      </c>
      <c r="J429" s="52">
        <v>1</v>
      </c>
      <c r="K429" s="52">
        <v>1</v>
      </c>
      <c r="L429" s="52">
        <v>1</v>
      </c>
      <c r="M429" s="52">
        <v>1</v>
      </c>
      <c r="N429" s="52">
        <v>0</v>
      </c>
      <c r="O429" s="52">
        <v>2</v>
      </c>
      <c r="P429" s="53">
        <v>1</v>
      </c>
      <c r="Q429" s="70" t="s">
        <v>3</v>
      </c>
      <c r="S429" s="40">
        <v>4</v>
      </c>
      <c r="T429" s="40">
        <v>3</v>
      </c>
      <c r="U429" s="40">
        <v>5</v>
      </c>
      <c r="V429" s="40">
        <v>5</v>
      </c>
      <c r="W429" s="40">
        <v>3</v>
      </c>
      <c r="X429" s="40">
        <v>4</v>
      </c>
      <c r="Y429" s="40">
        <v>4</v>
      </c>
      <c r="Z429" s="40">
        <v>3</v>
      </c>
      <c r="AA429" s="40">
        <v>5</v>
      </c>
      <c r="AB429" s="40">
        <v>5</v>
      </c>
      <c r="AC429" s="40">
        <v>4</v>
      </c>
      <c r="AD429" s="40"/>
      <c r="AK429" s="68"/>
      <c r="AL429" s="70"/>
      <c r="AM429" s="70"/>
      <c r="AN429" s="70"/>
      <c r="AO429" s="70"/>
      <c r="AP429" s="70"/>
      <c r="AQ429" s="70" t="s">
        <v>77</v>
      </c>
      <c r="AR429" s="70"/>
      <c r="AS429" s="70"/>
      <c r="AT429" s="70"/>
      <c r="AU429" s="70"/>
      <c r="AV429" s="70"/>
      <c r="AW429" s="70"/>
      <c r="AX429" s="70"/>
      <c r="AY429" s="70"/>
      <c r="AZ429" s="70"/>
      <c r="BA429" s="70"/>
      <c r="BB429" s="70"/>
      <c r="BC429" s="70"/>
      <c r="BD429" s="70"/>
      <c r="BE429" s="70"/>
      <c r="BF429" s="70"/>
      <c r="BG429" s="70"/>
      <c r="BH429" s="70"/>
      <c r="BI429" s="70"/>
      <c r="BJ429" s="70"/>
      <c r="BK429" s="70"/>
      <c r="BL429" s="70"/>
      <c r="BM429" s="70"/>
      <c r="BN429" s="70"/>
      <c r="BO429" s="70"/>
      <c r="BP429" s="70"/>
      <c r="BQ429" s="70"/>
    </row>
    <row r="430" spans="8:69" ht="24" customHeight="1" x14ac:dyDescent="0.2">
      <c r="H430" t="s">
        <v>95</v>
      </c>
      <c r="I430" s="44">
        <v>1</v>
      </c>
      <c r="J430" s="45">
        <v>0</v>
      </c>
      <c r="K430" s="45">
        <v>0</v>
      </c>
      <c r="L430" s="45">
        <v>1</v>
      </c>
      <c r="M430" s="45">
        <v>1</v>
      </c>
      <c r="N430" s="45">
        <v>1</v>
      </c>
      <c r="O430" s="45">
        <v>-1</v>
      </c>
      <c r="P430" s="46">
        <v>1</v>
      </c>
      <c r="Q430" s="70" t="s">
        <v>3</v>
      </c>
      <c r="R430" s="1" t="s">
        <v>77</v>
      </c>
      <c r="S430" s="38">
        <v>2</v>
      </c>
      <c r="T430" s="38">
        <v>2</v>
      </c>
      <c r="U430" s="38">
        <v>1</v>
      </c>
      <c r="V430" s="38">
        <v>1</v>
      </c>
      <c r="W430" s="38">
        <v>0</v>
      </c>
      <c r="X430" s="38">
        <v>1</v>
      </c>
      <c r="Y430" s="38">
        <v>2</v>
      </c>
      <c r="Z430" s="38">
        <v>2</v>
      </c>
      <c r="AA430" s="38">
        <v>1</v>
      </c>
      <c r="AB430" s="38">
        <v>1</v>
      </c>
      <c r="AC430" s="38">
        <v>2</v>
      </c>
      <c r="AD430" s="38"/>
      <c r="AK430" s="68"/>
      <c r="AL430" s="70"/>
      <c r="AM430" s="70"/>
      <c r="AN430" s="70"/>
      <c r="AO430" s="70"/>
      <c r="AP430" s="70"/>
      <c r="AQ430" s="70"/>
      <c r="AR430" s="72" cm="1">
        <f t="array" ref="AR430:BB433">S430:AC433</f>
        <v>2</v>
      </c>
      <c r="AS430" s="73">
        <v>2</v>
      </c>
      <c r="AT430" s="73">
        <v>1</v>
      </c>
      <c r="AU430" s="73">
        <v>1</v>
      </c>
      <c r="AV430" s="73">
        <v>0</v>
      </c>
      <c r="AW430" s="73">
        <v>1</v>
      </c>
      <c r="AX430" s="73">
        <v>2</v>
      </c>
      <c r="AY430" s="73">
        <v>2</v>
      </c>
      <c r="AZ430" s="73">
        <v>1</v>
      </c>
      <c r="BA430" s="73">
        <v>1</v>
      </c>
      <c r="BB430" s="73">
        <v>2</v>
      </c>
      <c r="BC430" s="73"/>
      <c r="BD430" s="70"/>
      <c r="BE430" s="70" t="s">
        <v>3</v>
      </c>
      <c r="BF430" s="72"/>
      <c r="BG430" s="73"/>
      <c r="BH430" s="73"/>
      <c r="BI430" s="73"/>
      <c r="BJ430" s="73"/>
      <c r="BK430" s="73"/>
      <c r="BL430" s="73"/>
      <c r="BM430" s="73"/>
      <c r="BN430" s="73"/>
      <c r="BO430" s="73"/>
      <c r="BP430" s="73" cm="1">
        <f t="array" ref="BP430:BP433">MMULT(_xlfn.ANCHORARRAY(AR430),_xlfn.ANCHORARRAY(BP414))</f>
        <v>1.3427500960012813</v>
      </c>
      <c r="BQ430" s="73"/>
    </row>
    <row r="431" spans="8:69" ht="24" customHeight="1" x14ac:dyDescent="0.2">
      <c r="I431" s="48">
        <v>1</v>
      </c>
      <c r="J431" s="49">
        <v>0</v>
      </c>
      <c r="K431" s="49">
        <v>1</v>
      </c>
      <c r="L431" s="49">
        <v>0</v>
      </c>
      <c r="M431" s="49">
        <v>-1</v>
      </c>
      <c r="N431" s="49">
        <v>0</v>
      </c>
      <c r="O431" s="49">
        <v>0</v>
      </c>
      <c r="P431" s="50">
        <v>1</v>
      </c>
      <c r="Q431" s="70" t="s">
        <v>3</v>
      </c>
      <c r="S431" s="39">
        <v>2</v>
      </c>
      <c r="T431" s="39">
        <v>0</v>
      </c>
      <c r="U431" s="39">
        <v>2</v>
      </c>
      <c r="V431" s="39">
        <v>0</v>
      </c>
      <c r="W431" s="39">
        <v>1</v>
      </c>
      <c r="X431" s="39">
        <v>0</v>
      </c>
      <c r="Y431" s="39">
        <v>2</v>
      </c>
      <c r="Z431" s="39">
        <v>0</v>
      </c>
      <c r="AA431" s="39">
        <v>2</v>
      </c>
      <c r="AB431" s="39">
        <v>0</v>
      </c>
      <c r="AC431" s="39">
        <v>0</v>
      </c>
      <c r="AD431" s="39"/>
      <c r="AK431" s="68"/>
      <c r="AL431" s="70"/>
      <c r="AM431" s="70"/>
      <c r="AN431" s="70"/>
      <c r="AO431" s="70"/>
      <c r="AP431" s="70"/>
      <c r="AQ431" s="70"/>
      <c r="AR431" s="74">
        <v>2</v>
      </c>
      <c r="AS431" s="75">
        <v>0</v>
      </c>
      <c r="AT431" s="75">
        <v>2</v>
      </c>
      <c r="AU431" s="75">
        <v>0</v>
      </c>
      <c r="AV431" s="75">
        <v>1</v>
      </c>
      <c r="AW431" s="75">
        <v>0</v>
      </c>
      <c r="AX431" s="75">
        <v>2</v>
      </c>
      <c r="AY431" s="75">
        <v>0</v>
      </c>
      <c r="AZ431" s="75">
        <v>2</v>
      </c>
      <c r="BA431" s="75">
        <v>0</v>
      </c>
      <c r="BB431" s="75">
        <v>0</v>
      </c>
      <c r="BC431" s="75"/>
      <c r="BD431" s="70"/>
      <c r="BE431" s="70" t="s">
        <v>3</v>
      </c>
      <c r="BF431" s="74"/>
      <c r="BG431" s="75"/>
      <c r="BH431" s="75"/>
      <c r="BI431" s="75"/>
      <c r="BJ431" s="75"/>
      <c r="BK431" s="75"/>
      <c r="BL431" s="75"/>
      <c r="BM431" s="75"/>
      <c r="BN431" s="75"/>
      <c r="BO431" s="75"/>
      <c r="BP431" s="75">
        <v>1.5335620160812722</v>
      </c>
      <c r="BQ431" s="75"/>
    </row>
    <row r="432" spans="8:69" ht="24" customHeight="1" x14ac:dyDescent="0.2">
      <c r="I432" s="48">
        <v>1</v>
      </c>
      <c r="J432" s="49">
        <v>1</v>
      </c>
      <c r="K432" s="49">
        <v>0</v>
      </c>
      <c r="L432" s="49">
        <v>1</v>
      </c>
      <c r="M432" s="49">
        <v>0</v>
      </c>
      <c r="N432" s="49">
        <v>1</v>
      </c>
      <c r="O432" s="49">
        <v>-1</v>
      </c>
      <c r="P432" s="50">
        <v>3</v>
      </c>
      <c r="Q432" s="70" t="s">
        <v>3</v>
      </c>
      <c r="S432" s="39">
        <v>4</v>
      </c>
      <c r="T432" s="39">
        <v>2</v>
      </c>
      <c r="U432" s="39">
        <v>3</v>
      </c>
      <c r="V432" s="39">
        <v>0</v>
      </c>
      <c r="W432" s="39">
        <v>0</v>
      </c>
      <c r="X432" s="39">
        <v>1</v>
      </c>
      <c r="Y432" s="39">
        <v>4</v>
      </c>
      <c r="Z432" s="39">
        <v>2</v>
      </c>
      <c r="AA432" s="39">
        <v>3</v>
      </c>
      <c r="AB432" s="39">
        <v>0</v>
      </c>
      <c r="AC432" s="39">
        <v>2</v>
      </c>
      <c r="AD432" s="39"/>
      <c r="AK432" s="68"/>
      <c r="AL432" s="70"/>
      <c r="AM432" s="70"/>
      <c r="AN432" s="70"/>
      <c r="AO432" s="70"/>
      <c r="AP432" s="70"/>
      <c r="AQ432" s="70"/>
      <c r="AR432" s="74">
        <v>4</v>
      </c>
      <c r="AS432" s="75">
        <v>2</v>
      </c>
      <c r="AT432" s="75">
        <v>3</v>
      </c>
      <c r="AU432" s="75">
        <v>0</v>
      </c>
      <c r="AV432" s="75">
        <v>0</v>
      </c>
      <c r="AW432" s="75">
        <v>1</v>
      </c>
      <c r="AX432" s="75">
        <v>4</v>
      </c>
      <c r="AY432" s="75">
        <v>2</v>
      </c>
      <c r="AZ432" s="75">
        <v>3</v>
      </c>
      <c r="BA432" s="75">
        <v>0</v>
      </c>
      <c r="BB432" s="75">
        <v>2</v>
      </c>
      <c r="BC432" s="75"/>
      <c r="BD432" s="70"/>
      <c r="BE432" s="70" t="s">
        <v>3</v>
      </c>
      <c r="BF432" s="74"/>
      <c r="BG432" s="75"/>
      <c r="BH432" s="75"/>
      <c r="BI432" s="75"/>
      <c r="BJ432" s="75"/>
      <c r="BK432" s="75"/>
      <c r="BL432" s="75"/>
      <c r="BM432" s="75"/>
      <c r="BN432" s="75"/>
      <c r="BO432" s="75"/>
      <c r="BP432" s="75">
        <v>2.7007247953163587</v>
      </c>
      <c r="BQ432" s="75"/>
    </row>
    <row r="433" spans="9:69" ht="24" customHeight="1" x14ac:dyDescent="0.2">
      <c r="I433" s="51">
        <v>0</v>
      </c>
      <c r="J433" s="52">
        <v>1</v>
      </c>
      <c r="K433" s="52">
        <v>0</v>
      </c>
      <c r="L433" s="52">
        <v>2</v>
      </c>
      <c r="M433" s="52">
        <v>1</v>
      </c>
      <c r="N433" s="52">
        <v>0</v>
      </c>
      <c r="O433" s="52">
        <v>2</v>
      </c>
      <c r="P433" s="53">
        <v>1</v>
      </c>
      <c r="Q433" s="70" t="s">
        <v>3</v>
      </c>
      <c r="S433" s="40">
        <v>5</v>
      </c>
      <c r="T433" s="40">
        <v>2</v>
      </c>
      <c r="U433" s="40">
        <v>5</v>
      </c>
      <c r="V433" s="40">
        <v>5</v>
      </c>
      <c r="W433" s="40">
        <v>2</v>
      </c>
      <c r="X433" s="40">
        <v>4</v>
      </c>
      <c r="Y433" s="40">
        <v>5</v>
      </c>
      <c r="Z433" s="40">
        <v>2</v>
      </c>
      <c r="AA433" s="40">
        <v>5</v>
      </c>
      <c r="AB433" s="40">
        <v>5</v>
      </c>
      <c r="AC433" s="40">
        <v>4</v>
      </c>
      <c r="AD433" s="40"/>
      <c r="AK433" s="68"/>
      <c r="AL433" s="70"/>
      <c r="AM433" s="70"/>
      <c r="AN433" s="70"/>
      <c r="AO433" s="70"/>
      <c r="AP433" s="70"/>
      <c r="AQ433" s="70"/>
      <c r="AR433" s="76">
        <v>5</v>
      </c>
      <c r="AS433" s="77">
        <v>2</v>
      </c>
      <c r="AT433" s="77">
        <v>5</v>
      </c>
      <c r="AU433" s="77">
        <v>5</v>
      </c>
      <c r="AV433" s="77">
        <v>2</v>
      </c>
      <c r="AW433" s="77">
        <v>4</v>
      </c>
      <c r="AX433" s="77">
        <v>5</v>
      </c>
      <c r="AY433" s="77">
        <v>2</v>
      </c>
      <c r="AZ433" s="77">
        <v>5</v>
      </c>
      <c r="BA433" s="77">
        <v>5</v>
      </c>
      <c r="BB433" s="77">
        <v>4</v>
      </c>
      <c r="BC433" s="77"/>
      <c r="BD433" s="70"/>
      <c r="BE433" s="70" t="s">
        <v>3</v>
      </c>
      <c r="BF433" s="76"/>
      <c r="BG433" s="77"/>
      <c r="BH433" s="77"/>
      <c r="BI433" s="77"/>
      <c r="BJ433" s="77"/>
      <c r="BK433" s="77"/>
      <c r="BL433" s="77"/>
      <c r="BM433" s="77"/>
      <c r="BN433" s="77"/>
      <c r="BO433" s="77"/>
      <c r="BP433" s="77">
        <v>4.9423335778816098</v>
      </c>
      <c r="BQ433" s="77"/>
    </row>
    <row r="443" spans="9:69" ht="24" customHeight="1" x14ac:dyDescent="0.2">
      <c r="AK443" s="68"/>
      <c r="AL443" s="68"/>
      <c r="AM443" s="68"/>
      <c r="AN443" s="68"/>
      <c r="AO443" s="68"/>
      <c r="AP443" s="68"/>
      <c r="AQ443" s="68"/>
      <c r="AR443" s="70">
        <v>1</v>
      </c>
      <c r="AS443" s="70">
        <v>2</v>
      </c>
      <c r="AT443" s="70">
        <v>3</v>
      </c>
      <c r="AU443" s="70">
        <v>4</v>
      </c>
      <c r="AV443" s="70">
        <v>5</v>
      </c>
      <c r="AW443" s="70">
        <v>6</v>
      </c>
      <c r="AX443" s="70">
        <v>7</v>
      </c>
      <c r="AY443" s="70">
        <v>8</v>
      </c>
      <c r="AZ443" s="70">
        <v>9</v>
      </c>
      <c r="BA443" s="70">
        <v>10</v>
      </c>
      <c r="BB443" s="70">
        <v>11</v>
      </c>
      <c r="BC443" s="70">
        <v>12</v>
      </c>
      <c r="BD443" s="68"/>
      <c r="BE443" s="68"/>
      <c r="BF443" s="68"/>
      <c r="BG443" s="68"/>
      <c r="BH443" s="68"/>
      <c r="BI443" s="68"/>
      <c r="BJ443" s="68"/>
      <c r="BK443" s="68"/>
      <c r="BL443" s="68"/>
      <c r="BM443" s="68"/>
      <c r="BN443" s="68"/>
      <c r="BO443" s="68"/>
      <c r="BP443" s="68"/>
      <c r="BQ443" s="68"/>
    </row>
    <row r="444" spans="9:69" ht="24" customHeight="1" x14ac:dyDescent="0.2">
      <c r="S444" s="1">
        <v>1</v>
      </c>
      <c r="T444" s="1">
        <v>2</v>
      </c>
      <c r="U444" s="1">
        <v>3</v>
      </c>
      <c r="V444" s="1">
        <v>4</v>
      </c>
      <c r="W444" s="1">
        <v>5</v>
      </c>
      <c r="X444" s="1">
        <v>6</v>
      </c>
      <c r="Y444" s="1">
        <v>7</v>
      </c>
      <c r="Z444" s="1">
        <v>8</v>
      </c>
      <c r="AA444" s="1">
        <v>9</v>
      </c>
      <c r="AB444" s="1">
        <v>10</v>
      </c>
      <c r="AC444" s="1">
        <v>11</v>
      </c>
      <c r="AD444" s="1">
        <v>12</v>
      </c>
      <c r="AK444" s="68"/>
      <c r="AL444" s="68"/>
      <c r="AM444" s="68"/>
      <c r="AN444" s="68"/>
      <c r="AO444" s="68"/>
      <c r="AP444" s="68"/>
      <c r="AQ444" s="68"/>
      <c r="AR444" s="70"/>
      <c r="AS444" s="68"/>
      <c r="AT444" s="68"/>
      <c r="AU444" s="68"/>
      <c r="AV444" s="68"/>
      <c r="AW444" s="68"/>
      <c r="AX444" s="68"/>
      <c r="AY444" s="68"/>
      <c r="AZ444" s="68"/>
      <c r="BA444" s="68"/>
      <c r="BB444" s="68"/>
      <c r="BC444" s="68"/>
      <c r="BD444" s="68"/>
      <c r="BE444" s="68"/>
      <c r="BF444" s="68"/>
      <c r="BG444" s="68"/>
      <c r="BH444" s="68"/>
      <c r="BI444" s="68"/>
      <c r="BJ444" s="68"/>
      <c r="BK444" s="68"/>
      <c r="BL444" s="68"/>
      <c r="BM444" s="68"/>
      <c r="BN444" s="68"/>
      <c r="BO444" s="68"/>
      <c r="BP444" s="68"/>
      <c r="BQ444" s="68"/>
    </row>
    <row r="445" spans="9:69" ht="24" customHeight="1" x14ac:dyDescent="0.2">
      <c r="S445" s="1"/>
      <c r="AK445" s="68"/>
      <c r="AL445" s="68"/>
      <c r="AM445" s="68"/>
      <c r="AN445" s="68"/>
      <c r="AO445" s="68"/>
      <c r="AP445" s="68"/>
      <c r="AQ445" s="70"/>
      <c r="AR445" s="72"/>
      <c r="AS445" s="73"/>
      <c r="AT445" s="73"/>
      <c r="AU445" s="73"/>
      <c r="AV445" s="73"/>
      <c r="AW445" s="73"/>
      <c r="AX445" s="73"/>
      <c r="AY445" s="73"/>
      <c r="AZ445" s="73"/>
      <c r="BA445" s="73"/>
      <c r="BB445" s="73"/>
      <c r="BC445" s="73" cm="1">
        <f t="array" ref="BC445:BC448">_xlfn.ANCHORARRAY(AD458)</f>
        <v>2</v>
      </c>
      <c r="BD445" s="68"/>
      <c r="BE445" s="68"/>
      <c r="BF445" s="68"/>
      <c r="BG445" s="68"/>
      <c r="BH445" s="68"/>
      <c r="BI445" s="68"/>
      <c r="BJ445" s="68"/>
      <c r="BK445" s="68"/>
      <c r="BL445" s="68"/>
      <c r="BM445" s="68"/>
      <c r="BN445" s="68"/>
      <c r="BO445" s="68"/>
      <c r="BP445" s="68"/>
      <c r="BQ445" s="68"/>
    </row>
    <row r="446" spans="9:69" ht="24" customHeight="1" x14ac:dyDescent="0.2">
      <c r="S446" s="38">
        <v>1</v>
      </c>
      <c r="T446" s="38">
        <v>0</v>
      </c>
      <c r="U446" s="38">
        <v>0</v>
      </c>
      <c r="V446" s="38">
        <v>0</v>
      </c>
      <c r="W446" s="38">
        <v>0</v>
      </c>
      <c r="X446" s="38">
        <v>1</v>
      </c>
      <c r="Y446" s="38">
        <v>1</v>
      </c>
      <c r="Z446" s="38">
        <v>0</v>
      </c>
      <c r="AA446" s="38">
        <v>0</v>
      </c>
      <c r="AB446" s="38">
        <v>0</v>
      </c>
      <c r="AC446" s="38">
        <v>1</v>
      </c>
      <c r="AD446" s="38">
        <v>1</v>
      </c>
      <c r="AK446" s="68"/>
      <c r="AL446" s="68"/>
      <c r="AM446" s="68"/>
      <c r="AN446" s="68"/>
      <c r="AO446" s="68"/>
      <c r="AP446" s="68"/>
      <c r="AQ446" s="70"/>
      <c r="AR446" s="74"/>
      <c r="AS446" s="75"/>
      <c r="AT446" s="75"/>
      <c r="AU446" s="75"/>
      <c r="AV446" s="75"/>
      <c r="AW446" s="75"/>
      <c r="AX446" s="75"/>
      <c r="AY446" s="75"/>
      <c r="AZ446" s="75"/>
      <c r="BA446" s="75"/>
      <c r="BB446" s="75"/>
      <c r="BC446" s="75">
        <v>1</v>
      </c>
      <c r="BD446" s="68"/>
      <c r="BE446" s="68"/>
      <c r="BF446" s="68"/>
      <c r="BG446" s="68"/>
      <c r="BH446" s="68"/>
      <c r="BI446" s="68"/>
      <c r="BJ446" s="68"/>
      <c r="BK446" s="68"/>
      <c r="BL446" s="68"/>
      <c r="BM446" s="68"/>
      <c r="BN446" s="68"/>
      <c r="BO446" s="68"/>
      <c r="BP446" s="68"/>
      <c r="BQ446" s="68"/>
    </row>
    <row r="447" spans="9:69" ht="24" customHeight="1" x14ac:dyDescent="0.2">
      <c r="S447" s="39">
        <v>0</v>
      </c>
      <c r="T447" s="39">
        <v>1</v>
      </c>
      <c r="U447" s="39">
        <v>0</v>
      </c>
      <c r="V447" s="39">
        <v>0</v>
      </c>
      <c r="W447" s="39">
        <v>0</v>
      </c>
      <c r="X447" s="39">
        <v>1</v>
      </c>
      <c r="Y447" s="39">
        <v>0</v>
      </c>
      <c r="Z447" s="39">
        <v>1</v>
      </c>
      <c r="AA447" s="39">
        <v>0</v>
      </c>
      <c r="AB447" s="39">
        <v>0</v>
      </c>
      <c r="AC447" s="39">
        <v>1</v>
      </c>
      <c r="AD447" s="39">
        <v>0</v>
      </c>
      <c r="AK447" s="68"/>
      <c r="AL447" s="68"/>
      <c r="AM447" s="68"/>
      <c r="AN447" s="68"/>
      <c r="AO447" s="68"/>
      <c r="AP447" s="68"/>
      <c r="AQ447" s="70"/>
      <c r="AR447" s="74"/>
      <c r="AS447" s="75"/>
      <c r="AT447" s="75"/>
      <c r="AU447" s="75"/>
      <c r="AV447" s="75"/>
      <c r="AW447" s="75"/>
      <c r="AX447" s="75"/>
      <c r="AY447" s="75"/>
      <c r="AZ447" s="75"/>
      <c r="BA447" s="75"/>
      <c r="BB447" s="75"/>
      <c r="BC447" s="75">
        <v>3</v>
      </c>
      <c r="BD447" s="68"/>
      <c r="BE447" s="68"/>
      <c r="BF447" s="68"/>
      <c r="BG447" s="68"/>
      <c r="BH447" s="68"/>
      <c r="BI447" s="68"/>
      <c r="BJ447" s="68"/>
      <c r="BK447" s="68"/>
      <c r="BL447" s="68"/>
      <c r="BM447" s="68"/>
      <c r="BN447" s="68"/>
      <c r="BO447" s="68"/>
      <c r="BP447" s="68"/>
      <c r="BQ447" s="68"/>
    </row>
    <row r="448" spans="9:69" ht="24" customHeight="1" x14ac:dyDescent="0.2">
      <c r="S448" s="39">
        <v>0</v>
      </c>
      <c r="T448" s="39">
        <v>1</v>
      </c>
      <c r="U448" s="39">
        <v>1</v>
      </c>
      <c r="V448" s="39">
        <v>1</v>
      </c>
      <c r="W448" s="39">
        <v>1</v>
      </c>
      <c r="X448" s="39">
        <v>0</v>
      </c>
      <c r="Y448" s="39">
        <v>0</v>
      </c>
      <c r="Z448" s="39">
        <v>1</v>
      </c>
      <c r="AA448" s="39">
        <v>1</v>
      </c>
      <c r="AB448" s="39">
        <v>1</v>
      </c>
      <c r="AC448" s="39">
        <v>0</v>
      </c>
      <c r="AD448" s="39">
        <v>0</v>
      </c>
      <c r="AK448" s="68"/>
      <c r="AL448" s="68"/>
      <c r="AM448" s="68"/>
      <c r="AN448" s="68"/>
      <c r="AO448" s="68"/>
      <c r="AP448" s="68"/>
      <c r="AQ448" s="70"/>
      <c r="AR448" s="76"/>
      <c r="AS448" s="77"/>
      <c r="AT448" s="77"/>
      <c r="AU448" s="77"/>
      <c r="AV448" s="77"/>
      <c r="AW448" s="77"/>
      <c r="AX448" s="77"/>
      <c r="AY448" s="77"/>
      <c r="AZ448" s="77"/>
      <c r="BA448" s="77"/>
      <c r="BB448" s="77"/>
      <c r="BC448" s="77">
        <v>1</v>
      </c>
      <c r="BD448" s="68"/>
      <c r="BE448" s="68"/>
      <c r="BF448" s="68"/>
      <c r="BG448" s="68"/>
      <c r="BH448" s="68"/>
      <c r="BI448" s="68"/>
      <c r="BJ448" s="68"/>
      <c r="BK448" s="68"/>
      <c r="BL448" s="68"/>
      <c r="BM448" s="68"/>
      <c r="BN448" s="68"/>
      <c r="BO448" s="68"/>
      <c r="BP448" s="68"/>
      <c r="BQ448" s="68"/>
    </row>
    <row r="449" spans="8:69" ht="24" customHeight="1" x14ac:dyDescent="0.2">
      <c r="S449" s="39">
        <v>1</v>
      </c>
      <c r="T449" s="39">
        <v>0</v>
      </c>
      <c r="U449" s="39">
        <v>1</v>
      </c>
      <c r="V449" s="39">
        <v>1</v>
      </c>
      <c r="W449" s="39">
        <v>0</v>
      </c>
      <c r="X449" s="39">
        <v>0</v>
      </c>
      <c r="Y449" s="39">
        <v>1</v>
      </c>
      <c r="Z449" s="39">
        <v>0</v>
      </c>
      <c r="AA449" s="39">
        <v>1</v>
      </c>
      <c r="AB449" s="39">
        <v>1</v>
      </c>
      <c r="AC449" s="39">
        <v>0</v>
      </c>
      <c r="AD449" s="39">
        <v>1</v>
      </c>
      <c r="AK449" s="68"/>
      <c r="AL449" s="70"/>
      <c r="AM449" s="68"/>
      <c r="AN449" s="68"/>
      <c r="AO449" s="68"/>
      <c r="AP449" s="68"/>
      <c r="AQ449" s="70"/>
      <c r="AR449" s="70" t="s">
        <v>0</v>
      </c>
      <c r="AS449" s="70" t="s">
        <v>0</v>
      </c>
      <c r="AT449" s="70" t="s">
        <v>0</v>
      </c>
      <c r="AU449" s="70" t="s">
        <v>0</v>
      </c>
      <c r="AV449" s="70" t="s">
        <v>0</v>
      </c>
      <c r="AW449" s="70" t="s">
        <v>0</v>
      </c>
      <c r="AX449" s="70" t="s">
        <v>0</v>
      </c>
      <c r="AY449" s="70" t="s">
        <v>0</v>
      </c>
      <c r="AZ449" s="70" t="s">
        <v>0</v>
      </c>
      <c r="BA449" s="70" t="s">
        <v>0</v>
      </c>
      <c r="BB449" s="70" t="s">
        <v>0</v>
      </c>
      <c r="BC449" s="70" t="s">
        <v>0</v>
      </c>
      <c r="BD449" s="68"/>
      <c r="BE449" s="68"/>
      <c r="BF449" s="68"/>
      <c r="BG449" s="68"/>
      <c r="BH449" s="68"/>
      <c r="BI449" s="68"/>
      <c r="BJ449" s="68"/>
      <c r="BK449" s="68"/>
      <c r="BL449" s="68"/>
      <c r="BM449" s="68"/>
      <c r="BN449" s="68"/>
      <c r="BO449" s="68"/>
      <c r="BP449" s="68"/>
      <c r="BQ449" s="68"/>
    </row>
    <row r="450" spans="8:69" ht="24" customHeight="1" x14ac:dyDescent="0.2">
      <c r="S450" s="39">
        <v>0</v>
      </c>
      <c r="T450" s="39">
        <v>1</v>
      </c>
      <c r="U450" s="39">
        <v>0</v>
      </c>
      <c r="V450" s="39">
        <v>1</v>
      </c>
      <c r="W450" s="39">
        <v>0</v>
      </c>
      <c r="X450" s="39">
        <v>1</v>
      </c>
      <c r="Y450" s="39">
        <v>0</v>
      </c>
      <c r="Z450" s="39">
        <v>1</v>
      </c>
      <c r="AA450" s="39">
        <v>0</v>
      </c>
      <c r="AB450" s="39">
        <v>1</v>
      </c>
      <c r="AC450" s="39">
        <v>1</v>
      </c>
      <c r="AD450" s="39">
        <v>1</v>
      </c>
      <c r="AK450" s="91" t="s">
        <v>96</v>
      </c>
      <c r="AR450" s="68"/>
      <c r="AS450" s="68"/>
      <c r="AT450" s="68"/>
      <c r="AU450" s="68"/>
      <c r="AV450" s="68"/>
      <c r="AW450" s="68"/>
      <c r="AX450" s="68"/>
      <c r="AY450" s="68"/>
      <c r="AZ450" s="68"/>
      <c r="BA450" s="68"/>
      <c r="BB450" s="68"/>
      <c r="BC450" s="68"/>
      <c r="BD450" s="68"/>
      <c r="BE450" s="68"/>
      <c r="BF450" s="68"/>
      <c r="BG450" s="68"/>
      <c r="BH450" s="68"/>
      <c r="BI450" s="68"/>
      <c r="BJ450" s="68"/>
      <c r="BK450" s="68"/>
      <c r="BL450" s="68"/>
      <c r="BM450" s="68"/>
      <c r="BN450" s="68"/>
      <c r="BO450" s="68"/>
      <c r="BP450" s="68"/>
      <c r="BQ450" s="68"/>
    </row>
    <row r="451" spans="8:69" ht="24" customHeight="1" x14ac:dyDescent="0.2">
      <c r="S451" s="39">
        <v>0</v>
      </c>
      <c r="T451" s="39">
        <v>1</v>
      </c>
      <c r="U451" s="39">
        <v>0</v>
      </c>
      <c r="V451" s="39">
        <v>0</v>
      </c>
      <c r="W451" s="39">
        <v>1</v>
      </c>
      <c r="X451" s="39">
        <v>0</v>
      </c>
      <c r="Y451" s="39">
        <v>0</v>
      </c>
      <c r="Z451" s="39">
        <v>1</v>
      </c>
      <c r="AA451" s="39">
        <v>0</v>
      </c>
      <c r="AB451" s="39">
        <v>0</v>
      </c>
      <c r="AC451" s="39">
        <v>1</v>
      </c>
      <c r="AD451" s="39">
        <v>0</v>
      </c>
      <c r="AK451" s="68"/>
      <c r="AL451" s="78" cm="1">
        <f t="array" ref="AL451:AO462">TRANSPOSE(S463:AD466)</f>
        <v>5</v>
      </c>
      <c r="AM451" s="79">
        <v>4</v>
      </c>
      <c r="AN451" s="79">
        <v>0</v>
      </c>
      <c r="AO451" s="80">
        <v>4</v>
      </c>
      <c r="AP451" s="70" t="s">
        <v>3</v>
      </c>
      <c r="AQ451" s="68"/>
      <c r="AR451" s="70"/>
      <c r="AS451" s="70"/>
      <c r="AT451" s="70"/>
      <c r="AU451" s="70"/>
      <c r="AV451" s="70"/>
      <c r="AW451" s="70"/>
      <c r="AX451" s="68"/>
      <c r="AY451" s="68"/>
      <c r="AZ451" s="68"/>
      <c r="BB451" s="68"/>
      <c r="BC451" s="68" cm="1">
        <f t="array" ref="BC451:BC462">MMULT(_xlfn.ANCHORARRAY(AL451),_xlfn.ANCHORARRAY(BC445))</f>
        <v>18</v>
      </c>
      <c r="BD451" s="68"/>
      <c r="BE451" s="70" t="s">
        <v>3</v>
      </c>
      <c r="BF451" s="18"/>
      <c r="BG451" s="18"/>
      <c r="BH451" s="18"/>
      <c r="BI451" s="18"/>
      <c r="BJ451" s="18"/>
      <c r="BK451" s="18"/>
      <c r="BL451" s="18"/>
      <c r="BM451" s="18"/>
      <c r="BN451" s="18"/>
      <c r="BO451" s="18"/>
      <c r="BP451" s="18"/>
      <c r="BQ451" s="18" cm="1">
        <f t="array" ref="BQ451:BQ462">_xlfn.LET(_xlpm.x,_xlfn.ANCHORARRAY(BC451), EXP(_xlpm.x) / SUM(EXP(_xlpm.x)))</f>
        <v>0.33325600746901141</v>
      </c>
    </row>
    <row r="452" spans="8:69" ht="24" customHeight="1" x14ac:dyDescent="0.2">
      <c r="S452" s="39">
        <v>1</v>
      </c>
      <c r="T452" s="39">
        <v>0</v>
      </c>
      <c r="U452" s="39">
        <v>1</v>
      </c>
      <c r="V452" s="39">
        <v>1</v>
      </c>
      <c r="W452" s="39">
        <v>1</v>
      </c>
      <c r="X452" s="39">
        <v>1</v>
      </c>
      <c r="Y452" s="39">
        <v>1</v>
      </c>
      <c r="Z452" s="39">
        <v>0</v>
      </c>
      <c r="AA452" s="39">
        <v>1</v>
      </c>
      <c r="AB452" s="39">
        <v>1</v>
      </c>
      <c r="AC452" s="39">
        <v>1</v>
      </c>
      <c r="AD452" s="39">
        <v>0</v>
      </c>
      <c r="AK452" s="68"/>
      <c r="AL452" s="81">
        <v>2</v>
      </c>
      <c r="AM452" s="82">
        <v>2</v>
      </c>
      <c r="AN452" s="82">
        <v>1</v>
      </c>
      <c r="AO452" s="77">
        <v>3</v>
      </c>
      <c r="AP452" s="70" t="s">
        <v>3</v>
      </c>
      <c r="AQ452" s="68"/>
      <c r="AR452" s="70"/>
      <c r="AS452" s="70"/>
      <c r="AT452" s="70"/>
      <c r="AU452" s="70"/>
      <c r="AV452" s="70"/>
      <c r="AW452" s="70"/>
      <c r="AX452" s="68"/>
      <c r="AY452" s="68"/>
      <c r="AZ452" s="68"/>
      <c r="BA452" s="68"/>
      <c r="BB452" s="68"/>
      <c r="BC452" s="68">
        <v>12</v>
      </c>
      <c r="BD452" s="68"/>
      <c r="BE452" s="70" t="s">
        <v>3</v>
      </c>
      <c r="BF452" s="87"/>
      <c r="BG452" s="88"/>
      <c r="BH452" s="88"/>
      <c r="BI452" s="88"/>
      <c r="BJ452" s="88"/>
      <c r="BK452" s="88"/>
      <c r="BL452" s="88"/>
      <c r="BM452" s="88"/>
      <c r="BN452" s="88"/>
      <c r="BO452" s="88"/>
      <c r="BP452" s="88"/>
      <c r="BQ452" s="19">
        <v>8.2605905390095214E-4</v>
      </c>
    </row>
    <row r="453" spans="8:69" ht="24" customHeight="1" x14ac:dyDescent="0.2">
      <c r="S453" s="40">
        <v>1</v>
      </c>
      <c r="T453" s="40">
        <v>0</v>
      </c>
      <c r="U453" s="40">
        <v>1</v>
      </c>
      <c r="V453" s="40">
        <v>0</v>
      </c>
      <c r="W453" s="40">
        <v>0</v>
      </c>
      <c r="X453" s="40">
        <v>0</v>
      </c>
      <c r="Y453" s="40">
        <v>1</v>
      </c>
      <c r="Z453" s="40">
        <v>0</v>
      </c>
      <c r="AA453" s="40">
        <v>1</v>
      </c>
      <c r="AB453" s="40">
        <v>0</v>
      </c>
      <c r="AC453" s="40">
        <v>0</v>
      </c>
      <c r="AD453" s="40">
        <v>0</v>
      </c>
      <c r="AK453" s="68"/>
      <c r="AL453" s="81">
        <v>4</v>
      </c>
      <c r="AM453" s="82">
        <v>4</v>
      </c>
      <c r="AN453" s="82">
        <v>0</v>
      </c>
      <c r="AO453" s="77">
        <v>5</v>
      </c>
      <c r="AP453" s="70" t="s">
        <v>3</v>
      </c>
      <c r="AQ453" s="68"/>
      <c r="AR453" s="70"/>
      <c r="AS453" s="70"/>
      <c r="AT453" s="70"/>
      <c r="AU453" s="70"/>
      <c r="AV453" s="70"/>
      <c r="AW453" s="70"/>
      <c r="AX453" s="68"/>
      <c r="AY453" s="68"/>
      <c r="AZ453" s="68"/>
      <c r="BA453" s="68"/>
      <c r="BB453" s="68"/>
      <c r="BC453" s="68">
        <v>17</v>
      </c>
      <c r="BD453" s="68"/>
      <c r="BE453" s="70" t="s">
        <v>3</v>
      </c>
      <c r="BF453" s="87"/>
      <c r="BG453" s="88"/>
      <c r="BH453" s="88"/>
      <c r="BI453" s="88"/>
      <c r="BJ453" s="88"/>
      <c r="BK453" s="88"/>
      <c r="BL453" s="88"/>
      <c r="BM453" s="88"/>
      <c r="BN453" s="88"/>
      <c r="BO453" s="88"/>
      <c r="BP453" s="88"/>
      <c r="BQ453" s="19">
        <v>0.12259803379472592</v>
      </c>
    </row>
    <row r="454" spans="8:69" ht="24" customHeight="1" x14ac:dyDescent="0.2">
      <c r="S454" s="70" t="s">
        <v>0</v>
      </c>
      <c r="T454" s="70" t="s">
        <v>0</v>
      </c>
      <c r="U454" s="70" t="s">
        <v>0</v>
      </c>
      <c r="V454" s="70" t="s">
        <v>0</v>
      </c>
      <c r="W454" s="70" t="s">
        <v>0</v>
      </c>
      <c r="X454" s="70" t="s">
        <v>0</v>
      </c>
      <c r="Y454" s="70" t="s">
        <v>0</v>
      </c>
      <c r="Z454" s="70" t="s">
        <v>0</v>
      </c>
      <c r="AA454" s="70" t="s">
        <v>0</v>
      </c>
      <c r="AB454" s="70" t="s">
        <v>0</v>
      </c>
      <c r="AC454" s="70" t="s">
        <v>0</v>
      </c>
      <c r="AD454" s="70" t="s">
        <v>0</v>
      </c>
      <c r="AK454" s="68"/>
      <c r="AL454" s="81">
        <v>4</v>
      </c>
      <c r="AM454" s="82">
        <v>2</v>
      </c>
      <c r="AN454" s="82">
        <v>0</v>
      </c>
      <c r="AO454" s="77">
        <v>5</v>
      </c>
      <c r="AP454" s="70" t="s">
        <v>3</v>
      </c>
      <c r="AQ454" s="68"/>
      <c r="AR454" s="70"/>
      <c r="AS454" s="70"/>
      <c r="AT454" s="70"/>
      <c r="AU454" s="70"/>
      <c r="AV454" s="70"/>
      <c r="AW454" s="70"/>
      <c r="AX454" s="68"/>
      <c r="AY454" s="68"/>
      <c r="AZ454" s="68"/>
      <c r="BA454" s="68"/>
      <c r="BB454" s="68"/>
      <c r="BC454" s="68">
        <v>15</v>
      </c>
      <c r="BD454" s="68"/>
      <c r="BE454" s="70" t="s">
        <v>3</v>
      </c>
      <c r="BF454" s="87"/>
      <c r="BG454" s="88"/>
      <c r="BH454" s="88"/>
      <c r="BI454" s="88"/>
      <c r="BJ454" s="88"/>
      <c r="BK454" s="88"/>
      <c r="BL454" s="88"/>
      <c r="BM454" s="88"/>
      <c r="BN454" s="88"/>
      <c r="BO454" s="88"/>
      <c r="BP454" s="88"/>
      <c r="BQ454" s="19">
        <v>1.6591839627861048E-2</v>
      </c>
    </row>
    <row r="455" spans="8:69" ht="24" customHeight="1" x14ac:dyDescent="0.2">
      <c r="AK455" s="68"/>
      <c r="AL455" s="81">
        <v>3</v>
      </c>
      <c r="AM455" s="82">
        <v>1</v>
      </c>
      <c r="AN455" s="82">
        <v>-1</v>
      </c>
      <c r="AO455" s="77">
        <v>3</v>
      </c>
      <c r="AP455" s="70" t="s">
        <v>3</v>
      </c>
      <c r="AQ455" s="68"/>
      <c r="AR455" s="70"/>
      <c r="AS455" s="70"/>
      <c r="AT455" s="70"/>
      <c r="AU455" s="70"/>
      <c r="AV455" s="70"/>
      <c r="AW455" s="70"/>
      <c r="AX455" s="68"/>
      <c r="AY455" s="68"/>
      <c r="AZ455" s="68"/>
      <c r="BA455" s="68"/>
      <c r="BB455" s="68"/>
      <c r="BC455" s="68">
        <v>7</v>
      </c>
      <c r="BD455" s="68"/>
      <c r="BE455" s="70" t="s">
        <v>3</v>
      </c>
      <c r="BF455" s="87"/>
      <c r="BG455" s="88"/>
      <c r="BH455" s="88"/>
      <c r="BI455" s="88"/>
      <c r="BJ455" s="88"/>
      <c r="BK455" s="88"/>
      <c r="BL455" s="88"/>
      <c r="BM455" s="88"/>
      <c r="BN455" s="88"/>
      <c r="BO455" s="88"/>
      <c r="BP455" s="88"/>
      <c r="BQ455" s="19">
        <v>5.5659421232992999E-6</v>
      </c>
    </row>
    <row r="456" spans="8:69" ht="24" customHeight="1" x14ac:dyDescent="0.2">
      <c r="AK456" s="68"/>
      <c r="AL456" s="81">
        <v>4</v>
      </c>
      <c r="AM456" s="82">
        <v>2</v>
      </c>
      <c r="AN456" s="82">
        <v>0</v>
      </c>
      <c r="AO456" s="77">
        <v>4</v>
      </c>
      <c r="AP456" s="70" t="s">
        <v>3</v>
      </c>
      <c r="AQ456" s="68"/>
      <c r="AR456" s="70"/>
      <c r="AS456" s="70"/>
      <c r="AT456" s="70"/>
      <c r="AU456" s="70"/>
      <c r="AV456" s="70"/>
      <c r="AW456" s="70"/>
      <c r="AX456" s="68"/>
      <c r="AY456" s="68"/>
      <c r="AZ456" s="68"/>
      <c r="BA456" s="68"/>
      <c r="BB456" s="68"/>
      <c r="BC456" s="68">
        <v>14</v>
      </c>
      <c r="BD456" s="68"/>
      <c r="BE456" s="70" t="s">
        <v>3</v>
      </c>
      <c r="BF456" s="87"/>
      <c r="BG456" s="88"/>
      <c r="BH456" s="88"/>
      <c r="BI456" s="88"/>
      <c r="BJ456" s="88"/>
      <c r="BK456" s="88"/>
      <c r="BL456" s="88"/>
      <c r="BM456" s="88"/>
      <c r="BN456" s="88"/>
      <c r="BO456" s="88"/>
      <c r="BP456" s="88"/>
      <c r="BQ456" s="19">
        <v>6.1037966903037134E-3</v>
      </c>
    </row>
    <row r="457" spans="8:69" ht="24" customHeight="1" x14ac:dyDescent="0.2">
      <c r="AK457" s="68"/>
      <c r="AL457" s="81">
        <v>5</v>
      </c>
      <c r="AM457" s="82">
        <v>4</v>
      </c>
      <c r="AN457" s="82">
        <v>0</v>
      </c>
      <c r="AO457" s="77">
        <v>4</v>
      </c>
      <c r="AP457" s="70" t="s">
        <v>3</v>
      </c>
      <c r="AQ457" s="68"/>
      <c r="AR457" s="68"/>
      <c r="AS457" s="68"/>
      <c r="AT457" s="68"/>
      <c r="AU457" s="68"/>
      <c r="AV457" s="68"/>
      <c r="AW457" s="68"/>
      <c r="AX457" s="68"/>
      <c r="AY457" s="68"/>
      <c r="AZ457" s="68"/>
      <c r="BA457" s="68"/>
      <c r="BB457" s="68"/>
      <c r="BC457" s="68">
        <v>18</v>
      </c>
      <c r="BD457" s="68"/>
      <c r="BE457" s="70" t="s">
        <v>3</v>
      </c>
      <c r="BF457" s="87"/>
      <c r="BG457" s="88"/>
      <c r="BH457" s="88"/>
      <c r="BI457" s="88"/>
      <c r="BJ457" s="88"/>
      <c r="BK457" s="88"/>
      <c r="BL457" s="88"/>
      <c r="BM457" s="88"/>
      <c r="BN457" s="88"/>
      <c r="BO457" s="88"/>
      <c r="BP457" s="88"/>
      <c r="BQ457" s="19">
        <v>0.33325600746901141</v>
      </c>
    </row>
    <row r="458" spans="8:69" ht="24" customHeight="1" x14ac:dyDescent="0.2">
      <c r="H458" t="s">
        <v>93</v>
      </c>
      <c r="I458" s="44">
        <v>0</v>
      </c>
      <c r="J458" s="45">
        <v>1</v>
      </c>
      <c r="K458" s="45">
        <v>1</v>
      </c>
      <c r="L458" s="45">
        <v>1</v>
      </c>
      <c r="M458" s="45">
        <v>1</v>
      </c>
      <c r="N458" s="45">
        <v>1</v>
      </c>
      <c r="O458" s="45">
        <v>2</v>
      </c>
      <c r="P458" s="46">
        <v>1</v>
      </c>
      <c r="Q458" s="70" t="s">
        <v>3</v>
      </c>
      <c r="R458" s="1" t="s">
        <v>72</v>
      </c>
      <c r="AB458" s="38"/>
      <c r="AC458" s="38"/>
      <c r="AD458" s="38" cm="1">
        <f t="array" ref="AD458:AD461">MMULT(I458:P461,AD446:AD453)</f>
        <v>2</v>
      </c>
      <c r="AK458" s="68"/>
      <c r="AL458" s="81">
        <v>2</v>
      </c>
      <c r="AM458" s="82">
        <v>2</v>
      </c>
      <c r="AN458" s="82">
        <v>1</v>
      </c>
      <c r="AO458" s="77">
        <v>3</v>
      </c>
      <c r="AP458" s="70" t="s">
        <v>3</v>
      </c>
      <c r="AQ458" s="68"/>
      <c r="AR458" s="68"/>
      <c r="AS458" s="68"/>
      <c r="AT458" s="68"/>
      <c r="AU458" s="68"/>
      <c r="AV458" s="68"/>
      <c r="AW458" s="68"/>
      <c r="AX458" s="68"/>
      <c r="AY458" s="68"/>
      <c r="AZ458" s="68"/>
      <c r="BA458" s="68"/>
      <c r="BB458" s="68"/>
      <c r="BC458" s="68">
        <v>12</v>
      </c>
      <c r="BD458" s="68"/>
      <c r="BE458" s="70" t="s">
        <v>3</v>
      </c>
      <c r="BF458" s="87"/>
      <c r="BG458" s="88"/>
      <c r="BH458" s="88"/>
      <c r="BI458" s="88"/>
      <c r="BJ458" s="88"/>
      <c r="BK458" s="88"/>
      <c r="BL458" s="88"/>
      <c r="BM458" s="88"/>
      <c r="BN458" s="88"/>
      <c r="BO458" s="88"/>
      <c r="BP458" s="88"/>
      <c r="BQ458" s="19">
        <v>8.2605905390095214E-4</v>
      </c>
    </row>
    <row r="459" spans="8:69" ht="24" customHeight="1" x14ac:dyDescent="0.2">
      <c r="I459" s="48">
        <v>1</v>
      </c>
      <c r="J459" s="49">
        <v>0</v>
      </c>
      <c r="K459" s="49">
        <v>0</v>
      </c>
      <c r="L459" s="49">
        <v>0</v>
      </c>
      <c r="M459" s="49">
        <v>0</v>
      </c>
      <c r="N459" s="49">
        <v>0</v>
      </c>
      <c r="O459" s="49">
        <v>0</v>
      </c>
      <c r="P459" s="50">
        <v>-1</v>
      </c>
      <c r="Q459" s="70" t="s">
        <v>3</v>
      </c>
      <c r="AB459" s="39"/>
      <c r="AC459" s="39"/>
      <c r="AD459" s="39">
        <v>1</v>
      </c>
      <c r="AK459" s="68"/>
      <c r="AL459" s="81">
        <v>4</v>
      </c>
      <c r="AM459" s="82">
        <v>4</v>
      </c>
      <c r="AN459" s="82">
        <v>0</v>
      </c>
      <c r="AO459" s="77">
        <v>5</v>
      </c>
      <c r="AP459" s="70" t="s">
        <v>3</v>
      </c>
      <c r="AQ459" s="68"/>
      <c r="AR459" s="68"/>
      <c r="AS459" s="68"/>
      <c r="AT459" s="68"/>
      <c r="AU459" s="68"/>
      <c r="AV459" s="68"/>
      <c r="AW459" s="68"/>
      <c r="AX459" s="68"/>
      <c r="AY459" s="68"/>
      <c r="AZ459" s="68"/>
      <c r="BA459" s="68"/>
      <c r="BB459" s="68"/>
      <c r="BC459" s="68">
        <v>17</v>
      </c>
      <c r="BD459" s="68"/>
      <c r="BE459" s="70" t="s">
        <v>3</v>
      </c>
      <c r="BF459" s="87"/>
      <c r="BG459" s="88"/>
      <c r="BH459" s="88"/>
      <c r="BI459" s="88"/>
      <c r="BJ459" s="88"/>
      <c r="BK459" s="88"/>
      <c r="BL459" s="88"/>
      <c r="BM459" s="88"/>
      <c r="BN459" s="88"/>
      <c r="BO459" s="88"/>
      <c r="BP459" s="88"/>
      <c r="BQ459" s="19">
        <v>0.12259803379472592</v>
      </c>
    </row>
    <row r="460" spans="8:69" ht="24" customHeight="1" x14ac:dyDescent="0.2">
      <c r="I460" s="48">
        <v>1</v>
      </c>
      <c r="J460" s="49">
        <v>1</v>
      </c>
      <c r="K460" s="49">
        <v>0</v>
      </c>
      <c r="L460" s="49">
        <v>1</v>
      </c>
      <c r="M460" s="49">
        <v>1</v>
      </c>
      <c r="N460" s="49">
        <v>0</v>
      </c>
      <c r="O460" s="49">
        <v>0</v>
      </c>
      <c r="P460" s="50">
        <v>-1</v>
      </c>
      <c r="Q460" s="70" t="s">
        <v>3</v>
      </c>
      <c r="AB460" s="39"/>
      <c r="AC460" s="39"/>
      <c r="AD460" s="39">
        <v>3</v>
      </c>
      <c r="AK460" s="68"/>
      <c r="AL460" s="81">
        <v>4</v>
      </c>
      <c r="AM460" s="82">
        <v>2</v>
      </c>
      <c r="AN460" s="82">
        <v>0</v>
      </c>
      <c r="AO460" s="77">
        <v>5</v>
      </c>
      <c r="AP460" s="70" t="s">
        <v>3</v>
      </c>
      <c r="AQ460" s="68"/>
      <c r="AR460" s="68"/>
      <c r="AS460" s="68"/>
      <c r="AT460" s="68"/>
      <c r="AU460" s="68"/>
      <c r="AV460" s="68"/>
      <c r="AW460" s="68"/>
      <c r="AX460" s="68"/>
      <c r="AY460" s="68"/>
      <c r="AZ460" s="68"/>
      <c r="BA460" s="68"/>
      <c r="BB460" s="68"/>
      <c r="BC460" s="68">
        <v>15</v>
      </c>
      <c r="BD460" s="68"/>
      <c r="BE460" s="70" t="s">
        <v>3</v>
      </c>
      <c r="BF460" s="87"/>
      <c r="BG460" s="88"/>
      <c r="BH460" s="88"/>
      <c r="BI460" s="88"/>
      <c r="BJ460" s="88"/>
      <c r="BK460" s="88"/>
      <c r="BL460" s="88"/>
      <c r="BM460" s="88"/>
      <c r="BN460" s="88"/>
      <c r="BO460" s="88"/>
      <c r="BP460" s="88"/>
      <c r="BQ460" s="19">
        <v>1.6591839627861048E-2</v>
      </c>
    </row>
    <row r="461" spans="8:69" ht="24" customHeight="1" x14ac:dyDescent="0.2">
      <c r="I461" s="51">
        <v>0</v>
      </c>
      <c r="J461" s="52">
        <v>1</v>
      </c>
      <c r="K461" s="52">
        <v>1</v>
      </c>
      <c r="L461" s="52">
        <v>0</v>
      </c>
      <c r="M461" s="52">
        <v>1</v>
      </c>
      <c r="N461" s="52">
        <v>2</v>
      </c>
      <c r="O461" s="52">
        <v>2</v>
      </c>
      <c r="P461" s="53">
        <v>1</v>
      </c>
      <c r="Q461" s="70" t="s">
        <v>3</v>
      </c>
      <c r="AB461" s="40"/>
      <c r="AC461" s="40"/>
      <c r="AD461" s="40">
        <v>1</v>
      </c>
      <c r="AK461" s="68"/>
      <c r="AL461" s="81">
        <v>5</v>
      </c>
      <c r="AM461" s="82">
        <v>2</v>
      </c>
      <c r="AN461" s="82">
        <v>0</v>
      </c>
      <c r="AO461" s="77">
        <v>4</v>
      </c>
      <c r="AP461" s="70" t="s">
        <v>3</v>
      </c>
      <c r="AQ461" s="68"/>
      <c r="AR461" s="68"/>
      <c r="AS461" s="68"/>
      <c r="AT461" s="68"/>
      <c r="AU461" s="68"/>
      <c r="AV461" s="68"/>
      <c r="AW461" s="68"/>
      <c r="AX461" s="68"/>
      <c r="AY461" s="68"/>
      <c r="AZ461" s="68"/>
      <c r="BA461" s="68"/>
      <c r="BB461" s="68"/>
      <c r="BC461" s="68">
        <v>16</v>
      </c>
      <c r="BD461" s="68"/>
      <c r="BE461" s="70" t="s">
        <v>3</v>
      </c>
      <c r="BF461" s="87"/>
      <c r="BG461" s="88"/>
      <c r="BH461" s="88"/>
      <c r="BI461" s="88"/>
      <c r="BJ461" s="88"/>
      <c r="BK461" s="88"/>
      <c r="BL461" s="88"/>
      <c r="BM461" s="88"/>
      <c r="BN461" s="88"/>
      <c r="BO461" s="88"/>
      <c r="BP461" s="88"/>
      <c r="BQ461" s="19">
        <v>4.5101296161121365E-2</v>
      </c>
    </row>
    <row r="462" spans="8:69" ht="24" customHeight="1" x14ac:dyDescent="0.2">
      <c r="AK462" s="68"/>
      <c r="AL462" s="81">
        <v>3</v>
      </c>
      <c r="AM462" s="82">
        <v>2</v>
      </c>
      <c r="AN462" s="82">
        <v>1</v>
      </c>
      <c r="AO462" s="77">
        <v>2</v>
      </c>
      <c r="AP462" s="70" t="s">
        <v>3</v>
      </c>
      <c r="AQ462" s="68"/>
      <c r="AR462" s="68"/>
      <c r="AS462" s="68"/>
      <c r="AT462" s="68"/>
      <c r="AU462" s="68"/>
      <c r="AV462" s="68"/>
      <c r="AW462" s="68"/>
      <c r="AX462" s="68"/>
      <c r="AY462" s="68"/>
      <c r="AZ462" s="68"/>
      <c r="BA462" s="68"/>
      <c r="BB462" s="68"/>
      <c r="BC462" s="68">
        <v>13</v>
      </c>
      <c r="BD462" s="68"/>
      <c r="BE462" s="70" t="s">
        <v>3</v>
      </c>
      <c r="BF462" s="89"/>
      <c r="BG462" s="90"/>
      <c r="BH462" s="90"/>
      <c r="BI462" s="90"/>
      <c r="BJ462" s="90"/>
      <c r="BK462" s="90"/>
      <c r="BL462" s="90"/>
      <c r="BM462" s="90"/>
      <c r="BN462" s="90"/>
      <c r="BO462" s="90"/>
      <c r="BP462" s="90"/>
      <c r="BQ462" s="20">
        <v>2.2454613154530294E-3</v>
      </c>
    </row>
    <row r="463" spans="8:69" ht="24" customHeight="1" x14ac:dyDescent="0.2">
      <c r="H463" t="s">
        <v>94</v>
      </c>
      <c r="I463" s="44">
        <v>1</v>
      </c>
      <c r="J463" s="45">
        <v>0</v>
      </c>
      <c r="K463" s="45">
        <v>0</v>
      </c>
      <c r="L463" s="45">
        <v>1</v>
      </c>
      <c r="M463" s="45">
        <v>1</v>
      </c>
      <c r="N463" s="45">
        <v>1</v>
      </c>
      <c r="O463" s="45">
        <v>2</v>
      </c>
      <c r="P463" s="46">
        <v>1</v>
      </c>
      <c r="Q463" s="70" t="s">
        <v>3</v>
      </c>
      <c r="R463" s="1" t="s">
        <v>75</v>
      </c>
      <c r="S463" s="38" cm="1">
        <f t="array" ref="S463:AD470">MMULT(I463:P470,S446:AD453)</f>
        <v>5</v>
      </c>
      <c r="T463" s="38">
        <v>2</v>
      </c>
      <c r="U463" s="38">
        <v>4</v>
      </c>
      <c r="V463" s="38">
        <v>4</v>
      </c>
      <c r="W463" s="38">
        <v>3</v>
      </c>
      <c r="X463" s="38">
        <v>4</v>
      </c>
      <c r="Y463" s="38">
        <v>5</v>
      </c>
      <c r="Z463" s="38">
        <v>2</v>
      </c>
      <c r="AA463" s="38">
        <v>4</v>
      </c>
      <c r="AB463" s="38">
        <v>4</v>
      </c>
      <c r="AC463" s="38">
        <v>5</v>
      </c>
      <c r="AD463" s="38">
        <v>3</v>
      </c>
      <c r="AK463" s="68"/>
      <c r="AL463" s="70"/>
      <c r="AM463" s="70"/>
      <c r="AN463" s="70"/>
      <c r="AO463" s="70"/>
      <c r="AP463" s="70"/>
      <c r="AQ463" s="68"/>
      <c r="AR463" s="68"/>
      <c r="AS463" s="68"/>
      <c r="AT463" s="68"/>
      <c r="AU463" s="68"/>
      <c r="AV463" s="68"/>
      <c r="AW463" s="68"/>
      <c r="AX463" s="68"/>
      <c r="AY463" s="68"/>
      <c r="AZ463" s="68"/>
      <c r="BA463" s="68"/>
      <c r="BB463" s="68"/>
      <c r="BC463" s="68"/>
      <c r="BD463" s="68"/>
      <c r="BE463" s="68"/>
      <c r="BF463" s="70"/>
      <c r="BG463" s="70"/>
      <c r="BH463" s="70"/>
      <c r="BI463" s="70"/>
      <c r="BJ463" s="70"/>
      <c r="BK463" s="70"/>
      <c r="BL463" s="70"/>
      <c r="BM463" s="70"/>
      <c r="BN463" s="70"/>
      <c r="BO463" s="70"/>
      <c r="BP463" s="70"/>
      <c r="BQ463" s="70"/>
    </row>
    <row r="464" spans="8:69" ht="24" customHeight="1" x14ac:dyDescent="0.2">
      <c r="I464" s="48">
        <v>1</v>
      </c>
      <c r="J464" s="49">
        <v>0</v>
      </c>
      <c r="K464" s="49">
        <v>1</v>
      </c>
      <c r="L464" s="49">
        <v>0</v>
      </c>
      <c r="M464" s="49">
        <v>1</v>
      </c>
      <c r="N464" s="49">
        <v>0</v>
      </c>
      <c r="O464" s="49">
        <v>0</v>
      </c>
      <c r="P464" s="50">
        <v>3</v>
      </c>
      <c r="Q464" s="70" t="s">
        <v>3</v>
      </c>
      <c r="S464" s="39">
        <v>4</v>
      </c>
      <c r="T464" s="39">
        <v>2</v>
      </c>
      <c r="U464" s="39">
        <v>4</v>
      </c>
      <c r="V464" s="39">
        <v>2</v>
      </c>
      <c r="W464" s="39">
        <v>1</v>
      </c>
      <c r="X464" s="39">
        <v>2</v>
      </c>
      <c r="Y464" s="39">
        <v>4</v>
      </c>
      <c r="Z464" s="39">
        <v>2</v>
      </c>
      <c r="AA464" s="39">
        <v>4</v>
      </c>
      <c r="AB464" s="39">
        <v>2</v>
      </c>
      <c r="AC464" s="39">
        <v>2</v>
      </c>
      <c r="AD464" s="39">
        <v>2</v>
      </c>
      <c r="AK464" s="68"/>
      <c r="AL464" s="70"/>
      <c r="AM464" s="70"/>
      <c r="AN464" s="70"/>
      <c r="AO464" s="70"/>
      <c r="AP464" s="70"/>
      <c r="AR464" s="68"/>
      <c r="AS464" s="68"/>
      <c r="AT464" s="68"/>
      <c r="AU464" s="68"/>
      <c r="AV464" s="68"/>
      <c r="AW464" s="68"/>
      <c r="AX464" s="68"/>
      <c r="AY464" s="68"/>
      <c r="AZ464" s="68"/>
      <c r="BA464" s="68"/>
      <c r="BB464" s="68"/>
      <c r="BC464" s="68"/>
      <c r="BD464" s="68"/>
      <c r="BE464" s="68"/>
      <c r="BF464" s="70" t="s">
        <v>0</v>
      </c>
      <c r="BG464" s="70" t="s">
        <v>0</v>
      </c>
      <c r="BH464" s="70" t="s">
        <v>0</v>
      </c>
      <c r="BI464" s="70" t="s">
        <v>0</v>
      </c>
      <c r="BJ464" s="70" t="s">
        <v>0</v>
      </c>
      <c r="BK464" s="70" t="s">
        <v>0</v>
      </c>
      <c r="BL464" s="70" t="s">
        <v>0</v>
      </c>
      <c r="BM464" s="70" t="s">
        <v>0</v>
      </c>
      <c r="BN464" s="70" t="s">
        <v>0</v>
      </c>
      <c r="BO464" s="70" t="s">
        <v>0</v>
      </c>
      <c r="BP464" s="70" t="s">
        <v>0</v>
      </c>
      <c r="BQ464" s="70" t="s">
        <v>0</v>
      </c>
    </row>
    <row r="465" spans="1:69" ht="24" customHeight="1" x14ac:dyDescent="0.2">
      <c r="I465" s="48">
        <v>0</v>
      </c>
      <c r="J465" s="49">
        <v>1</v>
      </c>
      <c r="K465" s="49">
        <v>0</v>
      </c>
      <c r="L465" s="49">
        <v>1</v>
      </c>
      <c r="M465" s="49">
        <v>0</v>
      </c>
      <c r="N465" s="49">
        <v>0</v>
      </c>
      <c r="O465" s="49">
        <v>-1</v>
      </c>
      <c r="P465" s="50">
        <v>0</v>
      </c>
      <c r="Q465" s="70" t="s">
        <v>3</v>
      </c>
      <c r="S465" s="39">
        <v>0</v>
      </c>
      <c r="T465" s="39">
        <v>1</v>
      </c>
      <c r="U465" s="39">
        <v>0</v>
      </c>
      <c r="V465" s="39">
        <v>0</v>
      </c>
      <c r="W465" s="39">
        <v>-1</v>
      </c>
      <c r="X465" s="39">
        <v>0</v>
      </c>
      <c r="Y465" s="39">
        <v>0</v>
      </c>
      <c r="Z465" s="39">
        <v>1</v>
      </c>
      <c r="AA465" s="39">
        <v>0</v>
      </c>
      <c r="AB465" s="39">
        <v>0</v>
      </c>
      <c r="AC465" s="39">
        <v>0</v>
      </c>
      <c r="AD465" s="39">
        <v>1</v>
      </c>
      <c r="AK465" s="68"/>
      <c r="AL465" s="70"/>
      <c r="AM465" s="70"/>
      <c r="AN465" s="70"/>
      <c r="AO465" s="70"/>
      <c r="AP465" s="70"/>
      <c r="AQ465" s="70"/>
      <c r="AR465" s="70"/>
      <c r="AS465" s="70"/>
      <c r="AT465" s="70"/>
      <c r="AU465" s="70"/>
      <c r="AV465" s="70"/>
      <c r="AW465" s="70"/>
      <c r="AX465" s="70"/>
      <c r="AY465" s="70"/>
      <c r="AZ465" s="70"/>
      <c r="BA465" s="70"/>
      <c r="BB465" s="70"/>
      <c r="BC465" s="70"/>
      <c r="BD465" s="70"/>
      <c r="BE465" s="70"/>
      <c r="BF465" s="70"/>
      <c r="BG465" s="70"/>
      <c r="BH465" s="70"/>
      <c r="BI465" s="70"/>
      <c r="BJ465" s="70"/>
      <c r="BK465" s="70"/>
      <c r="BL465" s="70"/>
      <c r="BM465" s="70"/>
      <c r="BN465" s="70"/>
      <c r="BO465" s="70"/>
      <c r="BP465" s="70"/>
      <c r="BQ465" s="70"/>
    </row>
    <row r="466" spans="1:69" ht="24" customHeight="1" x14ac:dyDescent="0.2">
      <c r="I466" s="51">
        <v>0</v>
      </c>
      <c r="J466" s="52">
        <v>1</v>
      </c>
      <c r="K466" s="52">
        <v>1</v>
      </c>
      <c r="L466" s="52">
        <v>1</v>
      </c>
      <c r="M466" s="52">
        <v>1</v>
      </c>
      <c r="N466" s="52">
        <v>0</v>
      </c>
      <c r="O466" s="52">
        <v>2</v>
      </c>
      <c r="P466" s="53">
        <v>1</v>
      </c>
      <c r="Q466" s="70" t="s">
        <v>3</v>
      </c>
      <c r="S466" s="40">
        <v>4</v>
      </c>
      <c r="T466" s="40">
        <v>3</v>
      </c>
      <c r="U466" s="40">
        <v>5</v>
      </c>
      <c r="V466" s="40">
        <v>5</v>
      </c>
      <c r="W466" s="40">
        <v>3</v>
      </c>
      <c r="X466" s="40">
        <v>4</v>
      </c>
      <c r="Y466" s="40">
        <v>4</v>
      </c>
      <c r="Z466" s="40">
        <v>3</v>
      </c>
      <c r="AA466" s="40">
        <v>5</v>
      </c>
      <c r="AB466" s="40">
        <v>5</v>
      </c>
      <c r="AC466" s="40">
        <v>4</v>
      </c>
      <c r="AD466" s="40">
        <v>2</v>
      </c>
      <c r="AK466" s="68"/>
      <c r="AL466" s="70"/>
      <c r="AM466" s="70"/>
      <c r="AN466" s="70"/>
      <c r="AO466" s="70"/>
      <c r="AP466" s="70"/>
      <c r="AQ466" s="70" t="s">
        <v>77</v>
      </c>
      <c r="AR466" s="70"/>
      <c r="AS466" s="70"/>
      <c r="AT466" s="70"/>
      <c r="AU466" s="70"/>
      <c r="AV466" s="70"/>
      <c r="AW466" s="70"/>
      <c r="AX466" s="70"/>
      <c r="AY466" s="70"/>
      <c r="AZ466" s="70"/>
      <c r="BA466" s="70"/>
      <c r="BB466" s="70"/>
      <c r="BC466" s="70"/>
      <c r="BD466" s="70"/>
      <c r="BE466" s="70"/>
      <c r="BF466" s="70"/>
      <c r="BG466" s="70"/>
      <c r="BH466" s="70"/>
      <c r="BI466" s="70"/>
      <c r="BJ466" s="70"/>
      <c r="BK466" s="70"/>
      <c r="BL466" s="70"/>
      <c r="BM466" s="70"/>
      <c r="BN466" s="70"/>
      <c r="BO466" s="70"/>
      <c r="BP466" s="70"/>
      <c r="BQ466" s="70"/>
    </row>
    <row r="467" spans="1:69" ht="24" customHeight="1" x14ac:dyDescent="0.2">
      <c r="H467" t="s">
        <v>95</v>
      </c>
      <c r="I467" s="44">
        <v>1</v>
      </c>
      <c r="J467" s="45">
        <v>0</v>
      </c>
      <c r="K467" s="45">
        <v>0</v>
      </c>
      <c r="L467" s="45">
        <v>1</v>
      </c>
      <c r="M467" s="45">
        <v>1</v>
      </c>
      <c r="N467" s="45">
        <v>1</v>
      </c>
      <c r="O467" s="45">
        <v>-1</v>
      </c>
      <c r="P467" s="46">
        <v>1</v>
      </c>
      <c r="Q467" s="70" t="s">
        <v>3</v>
      </c>
      <c r="R467" s="1" t="s">
        <v>77</v>
      </c>
      <c r="S467" s="38">
        <v>2</v>
      </c>
      <c r="T467" s="38">
        <v>2</v>
      </c>
      <c r="U467" s="38">
        <v>1</v>
      </c>
      <c r="V467" s="38">
        <v>1</v>
      </c>
      <c r="W467" s="38">
        <v>0</v>
      </c>
      <c r="X467" s="38">
        <v>1</v>
      </c>
      <c r="Y467" s="38">
        <v>2</v>
      </c>
      <c r="Z467" s="38">
        <v>2</v>
      </c>
      <c r="AA467" s="38">
        <v>1</v>
      </c>
      <c r="AB467" s="38">
        <v>1</v>
      </c>
      <c r="AC467" s="38">
        <v>2</v>
      </c>
      <c r="AD467" s="38">
        <v>3</v>
      </c>
      <c r="AK467" s="68"/>
      <c r="AL467" s="70"/>
      <c r="AM467" s="70"/>
      <c r="AN467" s="70"/>
      <c r="AO467" s="70"/>
      <c r="AP467" s="70"/>
      <c r="AQ467" s="70"/>
      <c r="AR467" s="72" cm="1">
        <f t="array" ref="AR467:BC470">S467:AD470</f>
        <v>2</v>
      </c>
      <c r="AS467" s="73">
        <v>2</v>
      </c>
      <c r="AT467" s="73">
        <v>1</v>
      </c>
      <c r="AU467" s="73">
        <v>1</v>
      </c>
      <c r="AV467" s="73">
        <v>0</v>
      </c>
      <c r="AW467" s="73">
        <v>1</v>
      </c>
      <c r="AX467" s="73">
        <v>2</v>
      </c>
      <c r="AY467" s="73">
        <v>2</v>
      </c>
      <c r="AZ467" s="73">
        <v>1</v>
      </c>
      <c r="BA467" s="73">
        <v>1</v>
      </c>
      <c r="BB467" s="73">
        <v>2</v>
      </c>
      <c r="BC467" s="73">
        <v>3</v>
      </c>
      <c r="BD467" s="70"/>
      <c r="BE467" s="70" t="s">
        <v>3</v>
      </c>
      <c r="BF467" s="72"/>
      <c r="BG467" s="73"/>
      <c r="BH467" s="73"/>
      <c r="BI467" s="73"/>
      <c r="BJ467" s="73"/>
      <c r="BK467" s="73"/>
      <c r="BL467" s="73"/>
      <c r="BM467" s="73"/>
      <c r="BN467" s="73"/>
      <c r="BO467" s="73"/>
      <c r="BP467" s="73"/>
      <c r="BQ467" s="73" cm="1">
        <f t="array" ref="BQ467:BQ470">MMULT(_xlfn.ANCHORARRAY(AR467),_xlfn.ANCHORARRAY(BQ451))</f>
        <v>1.7177507858957286</v>
      </c>
    </row>
    <row r="468" spans="1:69" ht="24" customHeight="1" x14ac:dyDescent="0.2">
      <c r="I468" s="48">
        <v>1</v>
      </c>
      <c r="J468" s="49">
        <v>0</v>
      </c>
      <c r="K468" s="49">
        <v>1</v>
      </c>
      <c r="L468" s="49">
        <v>0</v>
      </c>
      <c r="M468" s="49">
        <v>-1</v>
      </c>
      <c r="N468" s="49">
        <v>0</v>
      </c>
      <c r="O468" s="49">
        <v>0</v>
      </c>
      <c r="P468" s="50">
        <v>1</v>
      </c>
      <c r="Q468" s="70" t="s">
        <v>3</v>
      </c>
      <c r="S468" s="39">
        <v>2</v>
      </c>
      <c r="T468" s="39">
        <v>0</v>
      </c>
      <c r="U468" s="39">
        <v>2</v>
      </c>
      <c r="V468" s="39">
        <v>0</v>
      </c>
      <c r="W468" s="39">
        <v>1</v>
      </c>
      <c r="X468" s="39">
        <v>0</v>
      </c>
      <c r="Y468" s="39">
        <v>2</v>
      </c>
      <c r="Z468" s="39">
        <v>0</v>
      </c>
      <c r="AA468" s="39">
        <v>2</v>
      </c>
      <c r="AB468" s="39">
        <v>0</v>
      </c>
      <c r="AC468" s="39">
        <v>0</v>
      </c>
      <c r="AD468" s="39">
        <v>0</v>
      </c>
      <c r="AK468" s="68"/>
      <c r="AL468" s="70"/>
      <c r="AM468" s="70"/>
      <c r="AN468" s="70"/>
      <c r="AO468" s="70"/>
      <c r="AP468" s="70"/>
      <c r="AQ468" s="70"/>
      <c r="AR468" s="74">
        <v>2</v>
      </c>
      <c r="AS468" s="75">
        <v>0</v>
      </c>
      <c r="AT468" s="75">
        <v>2</v>
      </c>
      <c r="AU468" s="75">
        <v>0</v>
      </c>
      <c r="AV468" s="75">
        <v>1</v>
      </c>
      <c r="AW468" s="75">
        <v>0</v>
      </c>
      <c r="AX468" s="75">
        <v>2</v>
      </c>
      <c r="AY468" s="75">
        <v>0</v>
      </c>
      <c r="AZ468" s="75">
        <v>2</v>
      </c>
      <c r="BA468" s="75">
        <v>0</v>
      </c>
      <c r="BB468" s="75">
        <v>0</v>
      </c>
      <c r="BC468" s="75">
        <v>0</v>
      </c>
      <c r="BD468" s="70"/>
      <c r="BE468" s="70" t="s">
        <v>3</v>
      </c>
      <c r="BF468" s="74"/>
      <c r="BG468" s="75"/>
      <c r="BH468" s="75"/>
      <c r="BI468" s="75"/>
      <c r="BJ468" s="75"/>
      <c r="BK468" s="75"/>
      <c r="BL468" s="75"/>
      <c r="BM468" s="75"/>
      <c r="BN468" s="75"/>
      <c r="BO468" s="75"/>
      <c r="BP468" s="75"/>
      <c r="BQ468" s="75">
        <v>1.8234217309970724</v>
      </c>
    </row>
    <row r="469" spans="1:69" ht="24" customHeight="1" x14ac:dyDescent="0.2">
      <c r="I469" s="48">
        <v>1</v>
      </c>
      <c r="J469" s="49">
        <v>1</v>
      </c>
      <c r="K469" s="49">
        <v>0</v>
      </c>
      <c r="L469" s="49">
        <v>1</v>
      </c>
      <c r="M469" s="49">
        <v>0</v>
      </c>
      <c r="N469" s="49">
        <v>1</v>
      </c>
      <c r="O469" s="49">
        <v>-1</v>
      </c>
      <c r="P469" s="50">
        <v>3</v>
      </c>
      <c r="Q469" s="70" t="s">
        <v>3</v>
      </c>
      <c r="S469" s="39">
        <v>4</v>
      </c>
      <c r="T469" s="39">
        <v>2</v>
      </c>
      <c r="U469" s="39">
        <v>3</v>
      </c>
      <c r="V469" s="39">
        <v>0</v>
      </c>
      <c r="W469" s="39">
        <v>0</v>
      </c>
      <c r="X469" s="39">
        <v>1</v>
      </c>
      <c r="Y469" s="39">
        <v>4</v>
      </c>
      <c r="Z469" s="39">
        <v>2</v>
      </c>
      <c r="AA469" s="39">
        <v>3</v>
      </c>
      <c r="AB469" s="39">
        <v>0</v>
      </c>
      <c r="AC469" s="39">
        <v>2</v>
      </c>
      <c r="AD469" s="39">
        <v>2</v>
      </c>
      <c r="AK469" s="68"/>
      <c r="AL469" s="70"/>
      <c r="AM469" s="70"/>
      <c r="AN469" s="70"/>
      <c r="AO469" s="70"/>
      <c r="AP469" s="70"/>
      <c r="AQ469" s="70"/>
      <c r="AR469" s="74">
        <v>4</v>
      </c>
      <c r="AS469" s="75">
        <v>2</v>
      </c>
      <c r="AT469" s="75">
        <v>3</v>
      </c>
      <c r="AU469" s="75">
        <v>0</v>
      </c>
      <c r="AV469" s="75">
        <v>0</v>
      </c>
      <c r="AW469" s="75">
        <v>1</v>
      </c>
      <c r="AX469" s="75">
        <v>4</v>
      </c>
      <c r="AY469" s="75">
        <v>2</v>
      </c>
      <c r="AZ469" s="75">
        <v>3</v>
      </c>
      <c r="BA469" s="75">
        <v>0</v>
      </c>
      <c r="BB469" s="75">
        <v>2</v>
      </c>
      <c r="BC469" s="75">
        <v>2</v>
      </c>
      <c r="BD469" s="70"/>
      <c r="BE469" s="70" t="s">
        <v>3</v>
      </c>
      <c r="BF469" s="74"/>
      <c r="BG469" s="75"/>
      <c r="BH469" s="75"/>
      <c r="BI469" s="75"/>
      <c r="BJ469" s="75"/>
      <c r="BK469" s="75"/>
      <c r="BL469" s="75"/>
      <c r="BM469" s="75"/>
      <c r="BN469" s="75"/>
      <c r="BO469" s="75"/>
      <c r="BP469" s="75"/>
      <c r="BQ469" s="75">
        <v>3.5057378103795034</v>
      </c>
    </row>
    <row r="470" spans="1:69" ht="24" customHeight="1" x14ac:dyDescent="0.2">
      <c r="I470" s="51">
        <v>0</v>
      </c>
      <c r="J470" s="52">
        <v>1</v>
      </c>
      <c r="K470" s="52">
        <v>0</v>
      </c>
      <c r="L470" s="52">
        <v>2</v>
      </c>
      <c r="M470" s="52">
        <v>1</v>
      </c>
      <c r="N470" s="52">
        <v>0</v>
      </c>
      <c r="O470" s="52">
        <v>2</v>
      </c>
      <c r="P470" s="53">
        <v>1</v>
      </c>
      <c r="Q470" s="70" t="s">
        <v>3</v>
      </c>
      <c r="S470" s="40">
        <v>5</v>
      </c>
      <c r="T470" s="40">
        <v>2</v>
      </c>
      <c r="U470" s="40">
        <v>5</v>
      </c>
      <c r="V470" s="40">
        <v>5</v>
      </c>
      <c r="W470" s="40">
        <v>2</v>
      </c>
      <c r="X470" s="40">
        <v>4</v>
      </c>
      <c r="Y470" s="40">
        <v>5</v>
      </c>
      <c r="Z470" s="40">
        <v>2</v>
      </c>
      <c r="AA470" s="40">
        <v>5</v>
      </c>
      <c r="AB470" s="40">
        <v>5</v>
      </c>
      <c r="AC470" s="40">
        <v>4</v>
      </c>
      <c r="AD470" s="40">
        <v>3</v>
      </c>
      <c r="AK470" s="68"/>
      <c r="AL470" s="70"/>
      <c r="AM470" s="70"/>
      <c r="AN470" s="70"/>
      <c r="AO470" s="70"/>
      <c r="AP470" s="70"/>
      <c r="AQ470" s="70"/>
      <c r="AR470" s="76">
        <v>5</v>
      </c>
      <c r="AS470" s="77">
        <v>2</v>
      </c>
      <c r="AT470" s="77">
        <v>5</v>
      </c>
      <c r="AU470" s="77">
        <v>5</v>
      </c>
      <c r="AV470" s="77">
        <v>2</v>
      </c>
      <c r="AW470" s="77">
        <v>4</v>
      </c>
      <c r="AX470" s="77">
        <v>5</v>
      </c>
      <c r="AY470" s="77">
        <v>2</v>
      </c>
      <c r="AZ470" s="77">
        <v>5</v>
      </c>
      <c r="BA470" s="77">
        <v>5</v>
      </c>
      <c r="BB470" s="77">
        <v>4</v>
      </c>
      <c r="BC470" s="77">
        <v>3</v>
      </c>
      <c r="BD470" s="70"/>
      <c r="BE470" s="70" t="s">
        <v>3</v>
      </c>
      <c r="BF470" s="76"/>
      <c r="BG470" s="77"/>
      <c r="BH470" s="77"/>
      <c r="BI470" s="77"/>
      <c r="BJ470" s="77"/>
      <c r="BK470" s="77"/>
      <c r="BL470" s="77"/>
      <c r="BM470" s="77"/>
      <c r="BN470" s="77"/>
      <c r="BO470" s="77"/>
      <c r="BP470" s="77"/>
      <c r="BQ470" s="77">
        <v>4.939330932367894</v>
      </c>
    </row>
    <row r="475" spans="1:69" s="3" customFormat="1" ht="37" x14ac:dyDescent="0.45">
      <c r="A475" s="3" t="s">
        <v>98</v>
      </c>
    </row>
    <row r="479" spans="1:69" ht="24" customHeight="1" x14ac:dyDescent="0.2">
      <c r="AK479" s="68"/>
      <c r="AL479" s="68"/>
      <c r="AM479" s="68"/>
      <c r="AN479" s="68"/>
      <c r="AO479" s="68"/>
      <c r="AP479" s="68"/>
      <c r="AQ479" s="68"/>
      <c r="AR479" s="70">
        <v>1</v>
      </c>
      <c r="AS479" s="70">
        <v>2</v>
      </c>
      <c r="AT479" s="70">
        <v>3</v>
      </c>
      <c r="AU479" s="70">
        <v>4</v>
      </c>
      <c r="AV479" s="70">
        <v>5</v>
      </c>
      <c r="AW479" s="70">
        <v>6</v>
      </c>
      <c r="AX479" s="70">
        <v>7</v>
      </c>
      <c r="AY479" s="70">
        <v>8</v>
      </c>
      <c r="AZ479" s="70">
        <v>9</v>
      </c>
      <c r="BA479" s="70">
        <v>10</v>
      </c>
      <c r="BB479" s="70">
        <v>11</v>
      </c>
      <c r="BC479" s="70">
        <v>12</v>
      </c>
      <c r="BD479" s="68"/>
      <c r="BE479" s="68"/>
      <c r="BF479" s="68"/>
      <c r="BG479" s="68"/>
      <c r="BH479" s="68"/>
      <c r="BI479" s="68"/>
      <c r="BJ479" s="68"/>
      <c r="BK479" s="68"/>
      <c r="BL479" s="68"/>
      <c r="BM479" s="68"/>
      <c r="BN479" s="68"/>
      <c r="BO479" s="68"/>
      <c r="BP479" s="68"/>
      <c r="BQ479" s="68"/>
    </row>
    <row r="480" spans="1:69" ht="24" customHeight="1" x14ac:dyDescent="0.2">
      <c r="S480" s="1">
        <v>1</v>
      </c>
      <c r="T480" s="1">
        <v>2</v>
      </c>
      <c r="U480" s="1">
        <v>3</v>
      </c>
      <c r="V480" s="1">
        <v>4</v>
      </c>
      <c r="W480" s="1">
        <v>5</v>
      </c>
      <c r="X480" s="1">
        <v>6</v>
      </c>
      <c r="Y480" s="1">
        <v>7</v>
      </c>
      <c r="Z480" s="1">
        <v>8</v>
      </c>
      <c r="AA480" s="1">
        <v>9</v>
      </c>
      <c r="AB480" s="1">
        <v>10</v>
      </c>
      <c r="AC480" s="1">
        <v>11</v>
      </c>
      <c r="AD480" s="1">
        <v>12</v>
      </c>
      <c r="AK480" s="68"/>
      <c r="AL480" s="68"/>
      <c r="AM480" s="68"/>
      <c r="AN480" s="68"/>
      <c r="AO480" s="68"/>
      <c r="AP480" s="68"/>
      <c r="AQ480" s="68"/>
      <c r="AR480" s="70"/>
      <c r="AS480" s="68"/>
      <c r="AT480" s="68"/>
      <c r="AU480" s="68"/>
      <c r="AV480" s="68"/>
      <c r="AW480" s="68"/>
      <c r="AX480" s="68"/>
      <c r="AY480" s="68"/>
      <c r="AZ480" s="68"/>
      <c r="BA480" s="68"/>
      <c r="BB480" s="68"/>
      <c r="BC480" s="68"/>
      <c r="BD480" s="68"/>
      <c r="BE480" s="68"/>
      <c r="BF480" s="68"/>
      <c r="BG480" s="68"/>
      <c r="BH480" s="68"/>
      <c r="BI480" s="68"/>
      <c r="BJ480" s="68"/>
      <c r="BK480" s="68"/>
      <c r="BL480" s="68"/>
      <c r="BM480" s="68"/>
      <c r="BN480" s="68"/>
      <c r="BO480" s="68"/>
      <c r="BP480" s="68"/>
      <c r="BQ480" s="68"/>
    </row>
    <row r="481" spans="8:69" ht="24" customHeight="1" x14ac:dyDescent="0.2">
      <c r="S481" s="1"/>
      <c r="AK481" s="68"/>
      <c r="AL481" s="68"/>
      <c r="AM481" s="68"/>
      <c r="AN481" s="68"/>
      <c r="AO481" s="68"/>
      <c r="AP481" s="68"/>
      <c r="AQ481" s="70"/>
      <c r="AR481" s="72"/>
      <c r="AS481" s="73"/>
      <c r="AT481" s="73"/>
      <c r="AU481" s="73"/>
      <c r="AV481" s="73"/>
      <c r="AW481" s="73"/>
      <c r="AX481" s="73"/>
      <c r="AY481" s="73"/>
      <c r="AZ481" s="73"/>
      <c r="BA481" s="73" cm="1">
        <f t="array" ref="BA481:BA484">AB494:AB497</f>
        <v>5</v>
      </c>
      <c r="BB481" s="73"/>
      <c r="BC481" s="73"/>
      <c r="BD481" s="68"/>
      <c r="BE481" s="68"/>
      <c r="BF481" s="68"/>
      <c r="BG481" s="68"/>
      <c r="BH481" s="68"/>
      <c r="BI481" s="68"/>
      <c r="BJ481" s="68"/>
      <c r="BK481" s="68"/>
      <c r="BL481" s="68"/>
      <c r="BM481" s="68"/>
      <c r="BN481" s="68"/>
      <c r="BO481" s="68"/>
      <c r="BP481" s="68"/>
      <c r="BQ481" s="68"/>
    </row>
    <row r="482" spans="8:69" ht="24" customHeight="1" x14ac:dyDescent="0.2">
      <c r="S482" s="38">
        <v>1</v>
      </c>
      <c r="T482" s="38">
        <v>0</v>
      </c>
      <c r="U482" s="38">
        <v>0</v>
      </c>
      <c r="V482" s="38">
        <v>0</v>
      </c>
      <c r="W482" s="38">
        <v>0</v>
      </c>
      <c r="X482" s="38">
        <v>1</v>
      </c>
      <c r="Y482" s="38">
        <v>1</v>
      </c>
      <c r="Z482" s="38">
        <v>0</v>
      </c>
      <c r="AA482" s="38">
        <v>0</v>
      </c>
      <c r="AB482" s="38">
        <v>0</v>
      </c>
      <c r="AC482" s="38"/>
      <c r="AD482" s="38"/>
      <c r="AK482" s="68"/>
      <c r="AL482" s="68"/>
      <c r="AM482" s="68"/>
      <c r="AN482" s="68"/>
      <c r="AO482" s="68"/>
      <c r="AP482" s="68"/>
      <c r="AQ482" s="70"/>
      <c r="AR482" s="74"/>
      <c r="AS482" s="75"/>
      <c r="AT482" s="75"/>
      <c r="AU482" s="75"/>
      <c r="AV482" s="75"/>
      <c r="AW482" s="75"/>
      <c r="AX482" s="75"/>
      <c r="AY482" s="75"/>
      <c r="AZ482" s="75"/>
      <c r="BA482" s="75">
        <v>0</v>
      </c>
      <c r="BB482" s="75"/>
      <c r="BC482" s="75"/>
      <c r="BD482" s="68"/>
      <c r="BE482" s="68"/>
      <c r="BF482" s="68"/>
      <c r="BG482" s="68"/>
      <c r="BH482" s="68"/>
      <c r="BI482" s="68"/>
      <c r="BJ482" s="68"/>
      <c r="BK482" s="68"/>
      <c r="BL482" s="68"/>
      <c r="BM482" s="68"/>
      <c r="BN482" s="68"/>
      <c r="BO482" s="68"/>
      <c r="BP482" s="68"/>
      <c r="BQ482" s="68"/>
    </row>
    <row r="483" spans="8:69" ht="24" customHeight="1" x14ac:dyDescent="0.2">
      <c r="S483" s="39">
        <v>0</v>
      </c>
      <c r="T483" s="39">
        <v>1</v>
      </c>
      <c r="U483" s="39">
        <v>0</v>
      </c>
      <c r="V483" s="39">
        <v>0</v>
      </c>
      <c r="W483" s="39">
        <v>0</v>
      </c>
      <c r="X483" s="39">
        <v>1</v>
      </c>
      <c r="Y483" s="39">
        <v>0</v>
      </c>
      <c r="Z483" s="39">
        <v>1</v>
      </c>
      <c r="AA483" s="39">
        <v>0</v>
      </c>
      <c r="AB483" s="39">
        <v>0</v>
      </c>
      <c r="AC483" s="39"/>
      <c r="AD483" s="39"/>
      <c r="AK483" s="68"/>
      <c r="AL483" s="68"/>
      <c r="AM483" s="68"/>
      <c r="AN483" s="68"/>
      <c r="AO483" s="68"/>
      <c r="AP483" s="68"/>
      <c r="AQ483" s="70"/>
      <c r="AR483" s="74"/>
      <c r="AS483" s="75"/>
      <c r="AT483" s="75"/>
      <c r="AU483" s="75"/>
      <c r="AV483" s="75"/>
      <c r="AW483" s="75"/>
      <c r="AX483" s="75"/>
      <c r="AY483" s="75"/>
      <c r="AZ483" s="75"/>
      <c r="BA483" s="75">
        <v>2</v>
      </c>
      <c r="BB483" s="75"/>
      <c r="BC483" s="75"/>
      <c r="BD483" s="68"/>
      <c r="BE483" s="68"/>
      <c r="BF483" s="68"/>
      <c r="BG483" s="68"/>
      <c r="BH483" s="68"/>
      <c r="BI483" s="68"/>
      <c r="BJ483" s="68"/>
      <c r="BK483" s="68"/>
      <c r="BL483" s="68"/>
      <c r="BM483" s="68"/>
      <c r="BN483" s="68"/>
      <c r="BO483" s="68"/>
      <c r="BP483" s="68"/>
      <c r="BQ483" s="68"/>
    </row>
    <row r="484" spans="8:69" ht="24" customHeight="1" x14ac:dyDescent="0.2">
      <c r="S484" s="39">
        <v>0</v>
      </c>
      <c r="T484" s="39">
        <v>1</v>
      </c>
      <c r="U484" s="39">
        <v>1</v>
      </c>
      <c r="V484" s="39">
        <v>1</v>
      </c>
      <c r="W484" s="39">
        <v>1</v>
      </c>
      <c r="X484" s="39">
        <v>0</v>
      </c>
      <c r="Y484" s="39">
        <v>0</v>
      </c>
      <c r="Z484" s="39">
        <v>1</v>
      </c>
      <c r="AA484" s="39">
        <v>1</v>
      </c>
      <c r="AB484" s="39">
        <v>1</v>
      </c>
      <c r="AC484" s="39"/>
      <c r="AD484" s="39"/>
      <c r="AK484" s="68"/>
      <c r="AL484" s="68"/>
      <c r="AM484" s="68"/>
      <c r="AN484" s="68"/>
      <c r="AO484" s="68"/>
      <c r="AP484" s="68"/>
      <c r="AQ484" s="70"/>
      <c r="AR484" s="76"/>
      <c r="AS484" s="77"/>
      <c r="AT484" s="77"/>
      <c r="AU484" s="77"/>
      <c r="AV484" s="77"/>
      <c r="AW484" s="77"/>
      <c r="AX484" s="77"/>
      <c r="AY484" s="77"/>
      <c r="AZ484" s="77"/>
      <c r="BA484" s="77">
        <v>4</v>
      </c>
      <c r="BB484" s="77"/>
      <c r="BC484" s="77"/>
      <c r="BD484" s="68"/>
      <c r="BE484" s="68"/>
      <c r="BF484" s="68"/>
      <c r="BG484" s="68"/>
      <c r="BH484" s="68"/>
      <c r="BI484" s="68"/>
      <c r="BJ484" s="68"/>
      <c r="BK484" s="68"/>
      <c r="BL484" s="68"/>
      <c r="BM484" s="68"/>
      <c r="BN484" s="68"/>
      <c r="BO484" s="68"/>
      <c r="BP484" s="68"/>
      <c r="BQ484" s="68"/>
    </row>
    <row r="485" spans="8:69" ht="24" customHeight="1" x14ac:dyDescent="0.2">
      <c r="S485" s="39">
        <v>1</v>
      </c>
      <c r="T485" s="39">
        <v>0</v>
      </c>
      <c r="U485" s="39">
        <v>1</v>
      </c>
      <c r="V485" s="39">
        <v>1</v>
      </c>
      <c r="W485" s="39">
        <v>0</v>
      </c>
      <c r="X485" s="39">
        <v>0</v>
      </c>
      <c r="Y485" s="39">
        <v>1</v>
      </c>
      <c r="Z485" s="39">
        <v>0</v>
      </c>
      <c r="AA485" s="39">
        <v>1</v>
      </c>
      <c r="AB485" s="39">
        <v>1</v>
      </c>
      <c r="AC485" s="39"/>
      <c r="AD485" s="39"/>
      <c r="AK485" s="68"/>
      <c r="AL485" s="70"/>
      <c r="AM485" s="68"/>
      <c r="AN485" s="68"/>
      <c r="AO485" s="68"/>
      <c r="AP485" s="68"/>
      <c r="AQ485" s="70"/>
      <c r="AR485" s="70" t="s">
        <v>0</v>
      </c>
      <c r="AS485" s="70" t="s">
        <v>0</v>
      </c>
      <c r="AT485" s="70" t="s">
        <v>0</v>
      </c>
      <c r="AU485" s="70" t="s">
        <v>0</v>
      </c>
      <c r="AV485" s="70" t="s">
        <v>0</v>
      </c>
      <c r="AW485" s="70" t="s">
        <v>0</v>
      </c>
      <c r="AX485" s="70" t="s">
        <v>0</v>
      </c>
      <c r="AY485" s="70" t="s">
        <v>0</v>
      </c>
      <c r="AZ485" s="70" t="s">
        <v>0</v>
      </c>
      <c r="BA485" s="70" t="s">
        <v>0</v>
      </c>
      <c r="BB485" s="70" t="s">
        <v>0</v>
      </c>
      <c r="BC485" s="70" t="s">
        <v>0</v>
      </c>
      <c r="BD485" s="68"/>
      <c r="BE485" s="68"/>
      <c r="BF485" s="68"/>
      <c r="BG485" s="68"/>
      <c r="BH485" s="68"/>
      <c r="BI485" s="68"/>
      <c r="BJ485" s="68"/>
      <c r="BK485" s="68"/>
      <c r="BL485" s="68"/>
      <c r="BM485" s="68"/>
      <c r="BN485" s="68"/>
      <c r="BO485" s="68"/>
      <c r="BP485" s="68"/>
      <c r="BQ485" s="68"/>
    </row>
    <row r="486" spans="8:69" ht="24" customHeight="1" x14ac:dyDescent="0.2">
      <c r="S486" s="39">
        <v>0</v>
      </c>
      <c r="T486" s="39">
        <v>1</v>
      </c>
      <c r="U486" s="39">
        <v>0</v>
      </c>
      <c r="V486" s="39">
        <v>1</v>
      </c>
      <c r="W486" s="39">
        <v>0</v>
      </c>
      <c r="X486" s="39">
        <v>1</v>
      </c>
      <c r="Y486" s="39">
        <v>0</v>
      </c>
      <c r="Z486" s="39">
        <v>1</v>
      </c>
      <c r="AA486" s="39">
        <v>0</v>
      </c>
      <c r="AB486" s="39">
        <v>1</v>
      </c>
      <c r="AC486" s="39"/>
      <c r="AD486" s="39"/>
      <c r="AK486" s="91" t="s">
        <v>96</v>
      </c>
      <c r="AR486" s="68"/>
      <c r="AS486" s="68"/>
      <c r="AT486" s="68"/>
      <c r="AU486" s="68"/>
      <c r="AV486" s="68"/>
      <c r="AW486" s="68"/>
      <c r="AX486" s="68"/>
      <c r="AY486" s="68"/>
      <c r="AZ486" s="68"/>
      <c r="BA486" s="68"/>
      <c r="BB486" s="68"/>
      <c r="BC486" s="68"/>
      <c r="BD486" s="68"/>
      <c r="BE486" s="68"/>
      <c r="BF486" s="68"/>
      <c r="BG486" s="68"/>
      <c r="BH486" s="68"/>
      <c r="BI486" s="68"/>
      <c r="BJ486" s="68"/>
      <c r="BK486" s="68"/>
      <c r="BL486" s="68"/>
      <c r="BM486" s="68"/>
      <c r="BN486" s="68"/>
      <c r="BO486" s="68"/>
      <c r="BP486" s="68"/>
      <c r="BQ486" s="68"/>
    </row>
    <row r="487" spans="8:69" ht="24" customHeight="1" x14ac:dyDescent="0.2">
      <c r="S487" s="39">
        <v>0</v>
      </c>
      <c r="T487" s="39">
        <v>1</v>
      </c>
      <c r="U487" s="39">
        <v>0</v>
      </c>
      <c r="V487" s="39">
        <v>0</v>
      </c>
      <c r="W487" s="39">
        <v>1</v>
      </c>
      <c r="X487" s="39">
        <v>0</v>
      </c>
      <c r="Y487" s="39">
        <v>0</v>
      </c>
      <c r="Z487" s="39">
        <v>1</v>
      </c>
      <c r="AA487" s="39">
        <v>0</v>
      </c>
      <c r="AB487" s="39">
        <v>0</v>
      </c>
      <c r="AC487" s="39"/>
      <c r="AD487" s="39"/>
      <c r="AK487" s="68"/>
      <c r="AL487" s="78" cm="1">
        <f t="array" ref="AL487:AO496">TRANSPOSE(S499:AB502)</f>
        <v>5</v>
      </c>
      <c r="AM487" s="79">
        <v>4</v>
      </c>
      <c r="AN487" s="79">
        <v>0</v>
      </c>
      <c r="AO487" s="80">
        <v>4</v>
      </c>
      <c r="AP487" s="70" t="s">
        <v>3</v>
      </c>
      <c r="AQ487" s="68"/>
      <c r="AR487" s="70"/>
      <c r="AS487" s="70"/>
      <c r="AT487" s="70"/>
      <c r="AU487" s="70"/>
      <c r="AV487" s="70"/>
      <c r="AW487" s="70"/>
      <c r="AX487" s="68"/>
      <c r="AY487" s="68"/>
      <c r="AZ487" s="68"/>
      <c r="BA487" s="68" cm="1">
        <f t="array" ref="BA487:BA496">MMULT(AL487:AO496,_xlfn.ANCHORARRAY(BA481))/SQRT(4)</f>
        <v>20.5</v>
      </c>
      <c r="BB487" s="68"/>
      <c r="BC487" s="68"/>
      <c r="BD487" s="68"/>
      <c r="BE487" s="70" t="s">
        <v>3</v>
      </c>
      <c r="BF487" s="18"/>
      <c r="BG487" s="18"/>
      <c r="BH487" s="18"/>
      <c r="BI487" s="18"/>
      <c r="BJ487" s="18"/>
      <c r="BK487" s="18"/>
      <c r="BL487" s="18"/>
      <c r="BM487" s="18"/>
      <c r="BN487" s="18"/>
      <c r="BO487" s="18" cm="1">
        <f t="array" ref="BO487:BO496">_xlfn.LET(_xlpm.x,_xlfn.ANCHORARRAY(BA487), EXP(_xlpm.x) / SUM(EXP(_xlpm.x)))</f>
        <v>0.22178112239645692</v>
      </c>
      <c r="BP487" s="18"/>
      <c r="BQ487" s="18"/>
    </row>
    <row r="488" spans="8:69" ht="24" customHeight="1" x14ac:dyDescent="0.2">
      <c r="S488" s="39">
        <v>1</v>
      </c>
      <c r="T488" s="39">
        <v>0</v>
      </c>
      <c r="U488" s="39">
        <v>1</v>
      </c>
      <c r="V488" s="39">
        <v>1</v>
      </c>
      <c r="W488" s="39">
        <v>1</v>
      </c>
      <c r="X488" s="39">
        <v>1</v>
      </c>
      <c r="Y488" s="39">
        <v>1</v>
      </c>
      <c r="Z488" s="39">
        <v>0</v>
      </c>
      <c r="AA488" s="39">
        <v>1</v>
      </c>
      <c r="AB488" s="39">
        <v>1</v>
      </c>
      <c r="AC488" s="39"/>
      <c r="AD488" s="39"/>
      <c r="AK488" s="68"/>
      <c r="AL488" s="81">
        <v>2</v>
      </c>
      <c r="AM488" s="82">
        <v>2</v>
      </c>
      <c r="AN488" s="82">
        <v>1</v>
      </c>
      <c r="AO488" s="77">
        <v>3</v>
      </c>
      <c r="AP488" s="70" t="s">
        <v>3</v>
      </c>
      <c r="AQ488" s="68"/>
      <c r="AR488" s="70"/>
      <c r="AS488" s="70"/>
      <c r="AT488" s="70"/>
      <c r="AU488" s="70"/>
      <c r="AV488" s="70"/>
      <c r="AW488" s="70"/>
      <c r="AX488" s="68"/>
      <c r="AY488" s="68"/>
      <c r="AZ488" s="68"/>
      <c r="BA488" s="68">
        <v>12</v>
      </c>
      <c r="BB488" s="68"/>
      <c r="BC488" s="68"/>
      <c r="BD488" s="68"/>
      <c r="BE488" s="70" t="s">
        <v>3</v>
      </c>
      <c r="BF488" s="87"/>
      <c r="BG488" s="88"/>
      <c r="BH488" s="88"/>
      <c r="BI488" s="88"/>
      <c r="BJ488" s="88"/>
      <c r="BK488" s="88"/>
      <c r="BL488" s="88"/>
      <c r="BM488" s="88"/>
      <c r="BN488" s="88"/>
      <c r="BO488" s="19">
        <v>4.512544325135714E-5</v>
      </c>
      <c r="BP488" s="88"/>
      <c r="BQ488" s="88"/>
    </row>
    <row r="489" spans="8:69" ht="24" customHeight="1" x14ac:dyDescent="0.2">
      <c r="S489" s="40">
        <v>1</v>
      </c>
      <c r="T489" s="40">
        <v>0</v>
      </c>
      <c r="U489" s="40">
        <v>1</v>
      </c>
      <c r="V489" s="40">
        <v>0</v>
      </c>
      <c r="W489" s="40">
        <v>0</v>
      </c>
      <c r="X489" s="40">
        <v>0</v>
      </c>
      <c r="Y489" s="40">
        <v>1</v>
      </c>
      <c r="Z489" s="40">
        <v>0</v>
      </c>
      <c r="AA489" s="40">
        <v>1</v>
      </c>
      <c r="AB489" s="40">
        <v>0</v>
      </c>
      <c r="AC489" s="40"/>
      <c r="AD489" s="40"/>
      <c r="AK489" s="68"/>
      <c r="AL489" s="81">
        <v>4</v>
      </c>
      <c r="AM489" s="82">
        <v>4</v>
      </c>
      <c r="AN489" s="82">
        <v>0</v>
      </c>
      <c r="AO489" s="77">
        <v>5</v>
      </c>
      <c r="AP489" s="70" t="s">
        <v>3</v>
      </c>
      <c r="AQ489" s="68"/>
      <c r="AR489" s="70"/>
      <c r="AS489" s="70"/>
      <c r="AT489" s="70"/>
      <c r="AU489" s="70"/>
      <c r="AV489" s="70"/>
      <c r="AW489" s="70"/>
      <c r="AX489" s="68"/>
      <c r="AY489" s="68"/>
      <c r="AZ489" s="68"/>
      <c r="BA489" s="68">
        <v>20</v>
      </c>
      <c r="BB489" s="68"/>
      <c r="BC489" s="68"/>
      <c r="BD489" s="68"/>
      <c r="BE489" s="70" t="s">
        <v>3</v>
      </c>
      <c r="BF489" s="87"/>
      <c r="BG489" s="88"/>
      <c r="BH489" s="88"/>
      <c r="BI489" s="88"/>
      <c r="BJ489" s="88"/>
      <c r="BK489" s="88"/>
      <c r="BL489" s="88"/>
      <c r="BM489" s="88"/>
      <c r="BN489" s="88"/>
      <c r="BO489" s="19">
        <v>0.13451705047893134</v>
      </c>
      <c r="BP489" s="88"/>
      <c r="BQ489" s="88"/>
    </row>
    <row r="490" spans="8:69" ht="24" customHeight="1" x14ac:dyDescent="0.2">
      <c r="S490" s="70" t="s">
        <v>0</v>
      </c>
      <c r="T490" s="70" t="s">
        <v>0</v>
      </c>
      <c r="U490" s="70" t="s">
        <v>0</v>
      </c>
      <c r="V490" s="70" t="s">
        <v>0</v>
      </c>
      <c r="W490" s="70" t="s">
        <v>0</v>
      </c>
      <c r="X490" s="70" t="s">
        <v>0</v>
      </c>
      <c r="Y490" s="70" t="s">
        <v>0</v>
      </c>
      <c r="Z490" s="70" t="s">
        <v>0</v>
      </c>
      <c r="AA490" s="70" t="s">
        <v>0</v>
      </c>
      <c r="AB490" s="70" t="s">
        <v>0</v>
      </c>
      <c r="AC490" s="70"/>
      <c r="AD490" s="70"/>
      <c r="AK490" s="68"/>
      <c r="AL490" s="81">
        <v>4</v>
      </c>
      <c r="AM490" s="82">
        <v>2</v>
      </c>
      <c r="AN490" s="82">
        <v>0</v>
      </c>
      <c r="AO490" s="77">
        <v>5</v>
      </c>
      <c r="AP490" s="70" t="s">
        <v>3</v>
      </c>
      <c r="AQ490" s="68"/>
      <c r="AR490" s="70"/>
      <c r="AS490" s="70"/>
      <c r="AT490" s="70"/>
      <c r="AU490" s="70"/>
      <c r="AV490" s="70"/>
      <c r="AW490" s="70"/>
      <c r="AX490" s="68"/>
      <c r="AY490" s="68"/>
      <c r="AZ490" s="68"/>
      <c r="BA490" s="68">
        <v>20</v>
      </c>
      <c r="BB490" s="68"/>
      <c r="BC490" s="68"/>
      <c r="BD490" s="68"/>
      <c r="BE490" s="70" t="s">
        <v>3</v>
      </c>
      <c r="BF490" s="87"/>
      <c r="BG490" s="88"/>
      <c r="BH490" s="88"/>
      <c r="BI490" s="88"/>
      <c r="BJ490" s="88"/>
      <c r="BK490" s="88"/>
      <c r="BL490" s="88"/>
      <c r="BM490" s="88"/>
      <c r="BN490" s="88"/>
      <c r="BO490" s="19">
        <v>0.13451705047893134</v>
      </c>
      <c r="BP490" s="88"/>
      <c r="BQ490" s="88"/>
    </row>
    <row r="491" spans="8:69" ht="24" customHeight="1" x14ac:dyDescent="0.2">
      <c r="AK491" s="68"/>
      <c r="AL491" s="81">
        <v>3</v>
      </c>
      <c r="AM491" s="82">
        <v>1</v>
      </c>
      <c r="AN491" s="82">
        <v>-1</v>
      </c>
      <c r="AO491" s="77">
        <v>3</v>
      </c>
      <c r="AP491" s="70" t="s">
        <v>3</v>
      </c>
      <c r="AQ491" s="68"/>
      <c r="AR491" s="70"/>
      <c r="AS491" s="70"/>
      <c r="AT491" s="70"/>
      <c r="AU491" s="70"/>
      <c r="AV491" s="70"/>
      <c r="AW491" s="70"/>
      <c r="AX491" s="68"/>
      <c r="AY491" s="68"/>
      <c r="AZ491" s="68"/>
      <c r="BA491" s="68">
        <v>12.5</v>
      </c>
      <c r="BB491" s="68"/>
      <c r="BC491" s="68"/>
      <c r="BD491" s="68"/>
      <c r="BE491" s="70" t="s">
        <v>3</v>
      </c>
      <c r="BF491" s="87"/>
      <c r="BG491" s="88"/>
      <c r="BH491" s="88"/>
      <c r="BI491" s="88"/>
      <c r="BJ491" s="88"/>
      <c r="BK491" s="88"/>
      <c r="BL491" s="88"/>
      <c r="BM491" s="88"/>
      <c r="BN491" s="88"/>
      <c r="BO491" s="19">
        <v>7.4399278138284082E-5</v>
      </c>
      <c r="BP491" s="88"/>
      <c r="BQ491" s="88"/>
    </row>
    <row r="492" spans="8:69" ht="24" customHeight="1" x14ac:dyDescent="0.2">
      <c r="AK492" s="68"/>
      <c r="AL492" s="81">
        <v>4</v>
      </c>
      <c r="AM492" s="82">
        <v>2</v>
      </c>
      <c r="AN492" s="82">
        <v>0</v>
      </c>
      <c r="AO492" s="77">
        <v>4</v>
      </c>
      <c r="AP492" s="70" t="s">
        <v>3</v>
      </c>
      <c r="AQ492" s="68"/>
      <c r="AR492" s="70"/>
      <c r="AS492" s="70"/>
      <c r="AT492" s="70"/>
      <c r="AU492" s="70"/>
      <c r="AV492" s="70"/>
      <c r="AW492" s="70"/>
      <c r="AX492" s="68"/>
      <c r="AY492" s="68"/>
      <c r="AZ492" s="68"/>
      <c r="BA492" s="68">
        <v>18</v>
      </c>
      <c r="BB492" s="68"/>
      <c r="BC492" s="68"/>
      <c r="BD492" s="68"/>
      <c r="BE492" s="70" t="s">
        <v>3</v>
      </c>
      <c r="BF492" s="87"/>
      <c r="BG492" s="88"/>
      <c r="BH492" s="88"/>
      <c r="BI492" s="88"/>
      <c r="BJ492" s="88"/>
      <c r="BK492" s="88"/>
      <c r="BL492" s="88"/>
      <c r="BM492" s="88"/>
      <c r="BN492" s="88"/>
      <c r="BO492" s="19">
        <v>1.82049031267199E-2</v>
      </c>
      <c r="BP492" s="88"/>
      <c r="BQ492" s="88"/>
    </row>
    <row r="493" spans="8:69" ht="24" customHeight="1" x14ac:dyDescent="0.2">
      <c r="AK493" s="68"/>
      <c r="AL493" s="81">
        <v>5</v>
      </c>
      <c r="AM493" s="82">
        <v>4</v>
      </c>
      <c r="AN493" s="82">
        <v>0</v>
      </c>
      <c r="AO493" s="77">
        <v>4</v>
      </c>
      <c r="AP493" s="70" t="s">
        <v>3</v>
      </c>
      <c r="AQ493" s="68"/>
      <c r="AR493" s="68"/>
      <c r="AS493" s="68"/>
      <c r="AT493" s="68"/>
      <c r="AU493" s="68"/>
      <c r="AV493" s="68"/>
      <c r="AW493" s="68"/>
      <c r="AX493" s="68"/>
      <c r="AY493" s="68"/>
      <c r="AZ493" s="68"/>
      <c r="BA493" s="68">
        <v>20.5</v>
      </c>
      <c r="BB493" s="68"/>
      <c r="BC493" s="68"/>
      <c r="BD493" s="68"/>
      <c r="BE493" s="70" t="s">
        <v>3</v>
      </c>
      <c r="BF493" s="87"/>
      <c r="BG493" s="88"/>
      <c r="BH493" s="88"/>
      <c r="BI493" s="88"/>
      <c r="BJ493" s="88"/>
      <c r="BK493" s="88"/>
      <c r="BL493" s="88"/>
      <c r="BM493" s="88"/>
      <c r="BN493" s="88"/>
      <c r="BO493" s="19">
        <v>0.22178112239645692</v>
      </c>
      <c r="BP493" s="88"/>
      <c r="BQ493" s="88"/>
    </row>
    <row r="494" spans="8:69" ht="24" customHeight="1" x14ac:dyDescent="0.2">
      <c r="H494" t="s">
        <v>93</v>
      </c>
      <c r="I494" s="44">
        <v>0</v>
      </c>
      <c r="J494" s="45">
        <v>1</v>
      </c>
      <c r="K494" s="45">
        <v>1</v>
      </c>
      <c r="L494" s="45">
        <v>1</v>
      </c>
      <c r="M494" s="45">
        <v>1</v>
      </c>
      <c r="N494" s="45">
        <v>1</v>
      </c>
      <c r="O494" s="45">
        <v>2</v>
      </c>
      <c r="P494" s="46">
        <v>1</v>
      </c>
      <c r="Q494" s="70" t="s">
        <v>3</v>
      </c>
      <c r="R494" s="1" t="s">
        <v>72</v>
      </c>
      <c r="AB494" s="38" cm="1">
        <f t="array" ref="AB494:AB497">MMULT(I494:P497,AB482:AB489)</f>
        <v>5</v>
      </c>
      <c r="AC494" s="38"/>
      <c r="AD494" s="38"/>
      <c r="AK494" s="68"/>
      <c r="AL494" s="81">
        <v>2</v>
      </c>
      <c r="AM494" s="82">
        <v>2</v>
      </c>
      <c r="AN494" s="82">
        <v>1</v>
      </c>
      <c r="AO494" s="77">
        <v>3</v>
      </c>
      <c r="AP494" s="70" t="s">
        <v>3</v>
      </c>
      <c r="AQ494" s="68"/>
      <c r="AR494" s="68"/>
      <c r="AS494" s="68"/>
      <c r="AT494" s="68"/>
      <c r="AU494" s="68"/>
      <c r="AV494" s="68"/>
      <c r="AW494" s="68"/>
      <c r="AX494" s="68"/>
      <c r="AY494" s="68"/>
      <c r="AZ494" s="68"/>
      <c r="BA494" s="68">
        <v>12</v>
      </c>
      <c r="BB494" s="68"/>
      <c r="BC494" s="68"/>
      <c r="BD494" s="68"/>
      <c r="BE494" s="70" t="s">
        <v>3</v>
      </c>
      <c r="BF494" s="87"/>
      <c r="BG494" s="88"/>
      <c r="BH494" s="88"/>
      <c r="BI494" s="88"/>
      <c r="BJ494" s="88"/>
      <c r="BK494" s="88"/>
      <c r="BL494" s="88"/>
      <c r="BM494" s="88"/>
      <c r="BN494" s="88"/>
      <c r="BO494" s="19">
        <v>4.512544325135714E-5</v>
      </c>
      <c r="BP494" s="88"/>
      <c r="BQ494" s="88"/>
    </row>
    <row r="495" spans="8:69" ht="24" customHeight="1" x14ac:dyDescent="0.2">
      <c r="I495" s="48">
        <v>1</v>
      </c>
      <c r="J495" s="49">
        <v>0</v>
      </c>
      <c r="K495" s="49">
        <v>0</v>
      </c>
      <c r="L495" s="49">
        <v>0</v>
      </c>
      <c r="M495" s="49">
        <v>0</v>
      </c>
      <c r="N495" s="49">
        <v>0</v>
      </c>
      <c r="O495" s="49">
        <v>0</v>
      </c>
      <c r="P495" s="50">
        <v>-1</v>
      </c>
      <c r="Q495" s="70" t="s">
        <v>3</v>
      </c>
      <c r="AB495" s="39">
        <v>0</v>
      </c>
      <c r="AC495" s="39"/>
      <c r="AD495" s="39"/>
      <c r="AK495" s="68"/>
      <c r="AL495" s="81">
        <v>4</v>
      </c>
      <c r="AM495" s="82">
        <v>4</v>
      </c>
      <c r="AN495" s="82">
        <v>0</v>
      </c>
      <c r="AO495" s="77">
        <v>5</v>
      </c>
      <c r="AP495" s="70" t="s">
        <v>3</v>
      </c>
      <c r="AQ495" s="68"/>
      <c r="AR495" s="68"/>
      <c r="AS495" s="68"/>
      <c r="AT495" s="68"/>
      <c r="AU495" s="68"/>
      <c r="AV495" s="68"/>
      <c r="AW495" s="68"/>
      <c r="AX495" s="68"/>
      <c r="AY495" s="68"/>
      <c r="AZ495" s="68"/>
      <c r="BA495" s="68">
        <v>20</v>
      </c>
      <c r="BB495" s="68"/>
      <c r="BC495" s="68"/>
      <c r="BD495" s="68"/>
      <c r="BE495" s="70" t="s">
        <v>3</v>
      </c>
      <c r="BF495" s="87"/>
      <c r="BG495" s="88"/>
      <c r="BH495" s="88"/>
      <c r="BI495" s="88"/>
      <c r="BJ495" s="88"/>
      <c r="BK495" s="88"/>
      <c r="BL495" s="88"/>
      <c r="BM495" s="88"/>
      <c r="BN495" s="88"/>
      <c r="BO495" s="19">
        <v>0.13451705047893134</v>
      </c>
      <c r="BP495" s="88"/>
      <c r="BQ495" s="88"/>
    </row>
    <row r="496" spans="8:69" ht="24" customHeight="1" x14ac:dyDescent="0.2">
      <c r="I496" s="48">
        <v>1</v>
      </c>
      <c r="J496" s="49">
        <v>1</v>
      </c>
      <c r="K496" s="49">
        <v>0</v>
      </c>
      <c r="L496" s="49">
        <v>1</v>
      </c>
      <c r="M496" s="49">
        <v>1</v>
      </c>
      <c r="N496" s="49">
        <v>0</v>
      </c>
      <c r="O496" s="49">
        <v>0</v>
      </c>
      <c r="P496" s="50">
        <v>-1</v>
      </c>
      <c r="Q496" s="70" t="s">
        <v>3</v>
      </c>
      <c r="AB496" s="39">
        <v>2</v>
      </c>
      <c r="AC496" s="39"/>
      <c r="AD496" s="39"/>
      <c r="AK496" s="68"/>
      <c r="AL496" s="81">
        <v>4</v>
      </c>
      <c r="AM496" s="82">
        <v>2</v>
      </c>
      <c r="AN496" s="82">
        <v>0</v>
      </c>
      <c r="AO496" s="77">
        <v>5</v>
      </c>
      <c r="AP496" s="70" t="s">
        <v>3</v>
      </c>
      <c r="AQ496" s="68"/>
      <c r="AR496" s="68"/>
      <c r="AS496" s="68"/>
      <c r="AT496" s="68"/>
      <c r="AU496" s="68"/>
      <c r="AV496" s="68"/>
      <c r="AW496" s="68"/>
      <c r="AX496" s="68"/>
      <c r="AY496" s="68"/>
      <c r="AZ496" s="68"/>
      <c r="BA496" s="68">
        <v>20</v>
      </c>
      <c r="BB496" s="68"/>
      <c r="BC496" s="68"/>
      <c r="BD496" s="68"/>
      <c r="BE496" s="70" t="s">
        <v>3</v>
      </c>
      <c r="BF496" s="87"/>
      <c r="BG496" s="88"/>
      <c r="BH496" s="88"/>
      <c r="BI496" s="88"/>
      <c r="BJ496" s="88"/>
      <c r="BK496" s="88"/>
      <c r="BL496" s="88"/>
      <c r="BM496" s="88"/>
      <c r="BN496" s="88"/>
      <c r="BO496" s="19">
        <v>0.13451705047893134</v>
      </c>
      <c r="BP496" s="88"/>
      <c r="BQ496" s="88"/>
    </row>
    <row r="497" spans="8:69" ht="24" customHeight="1" x14ac:dyDescent="0.2">
      <c r="I497" s="51">
        <v>0</v>
      </c>
      <c r="J497" s="52">
        <v>1</v>
      </c>
      <c r="K497" s="52">
        <v>1</v>
      </c>
      <c r="L497" s="52">
        <v>0</v>
      </c>
      <c r="M497" s="52">
        <v>1</v>
      </c>
      <c r="N497" s="52">
        <v>2</v>
      </c>
      <c r="O497" s="52">
        <v>2</v>
      </c>
      <c r="P497" s="53">
        <v>1</v>
      </c>
      <c r="Q497" s="70" t="s">
        <v>3</v>
      </c>
      <c r="AB497" s="40">
        <v>4</v>
      </c>
      <c r="AC497" s="40"/>
      <c r="AD497" s="40"/>
      <c r="AK497" s="68"/>
      <c r="AL497" s="81"/>
      <c r="AM497" s="82"/>
      <c r="AN497" s="82"/>
      <c r="AO497" s="77"/>
      <c r="AP497" s="70" t="s">
        <v>3</v>
      </c>
      <c r="AQ497" s="68"/>
      <c r="AR497" s="68"/>
      <c r="AS497" s="68"/>
      <c r="AT497" s="68"/>
      <c r="AU497" s="68"/>
      <c r="AV497" s="68"/>
      <c r="AW497" s="68"/>
      <c r="AX497" s="68"/>
      <c r="AY497" s="68"/>
      <c r="AZ497" s="68"/>
      <c r="BA497" s="68"/>
      <c r="BB497" s="68"/>
      <c r="BC497" s="68"/>
      <c r="BD497" s="68"/>
      <c r="BE497" s="70" t="s">
        <v>3</v>
      </c>
      <c r="BF497" s="87"/>
      <c r="BG497" s="88"/>
      <c r="BH497" s="88"/>
      <c r="BI497" s="88"/>
      <c r="BJ497" s="88"/>
      <c r="BK497" s="88"/>
      <c r="BL497" s="88"/>
      <c r="BM497" s="88"/>
      <c r="BN497" s="88"/>
      <c r="BO497" s="19"/>
      <c r="BP497" s="88"/>
      <c r="BQ497" s="88"/>
    </row>
    <row r="498" spans="8:69" ht="24" customHeight="1" x14ac:dyDescent="0.2">
      <c r="AK498" s="68"/>
      <c r="AL498" s="81"/>
      <c r="AM498" s="82"/>
      <c r="AN498" s="82"/>
      <c r="AO498" s="77"/>
      <c r="AP498" s="70" t="s">
        <v>3</v>
      </c>
      <c r="AQ498" s="68"/>
      <c r="AR498" s="68"/>
      <c r="AS498" s="68"/>
      <c r="AT498" s="68"/>
      <c r="AU498" s="68"/>
      <c r="AV498" s="68"/>
      <c r="AW498" s="68"/>
      <c r="AX498" s="68"/>
      <c r="AY498" s="68"/>
      <c r="AZ498" s="68"/>
      <c r="BA498" s="68"/>
      <c r="BB498" s="68"/>
      <c r="BC498" s="68"/>
      <c r="BD498" s="68"/>
      <c r="BE498" s="70" t="s">
        <v>3</v>
      </c>
      <c r="BF498" s="89"/>
      <c r="BG498" s="90"/>
      <c r="BH498" s="90"/>
      <c r="BI498" s="90"/>
      <c r="BJ498" s="90"/>
      <c r="BK498" s="90"/>
      <c r="BL498" s="90"/>
      <c r="BM498" s="90"/>
      <c r="BN498" s="90"/>
      <c r="BO498" s="20"/>
      <c r="BP498" s="90"/>
      <c r="BQ498" s="90"/>
    </row>
    <row r="499" spans="8:69" ht="24" customHeight="1" x14ac:dyDescent="0.2">
      <c r="H499" t="s">
        <v>94</v>
      </c>
      <c r="I499" s="44">
        <v>1</v>
      </c>
      <c r="J499" s="45">
        <v>0</v>
      </c>
      <c r="K499" s="45">
        <v>0</v>
      </c>
      <c r="L499" s="45">
        <v>1</v>
      </c>
      <c r="M499" s="45">
        <v>1</v>
      </c>
      <c r="N499" s="45">
        <v>1</v>
      </c>
      <c r="O499" s="45">
        <v>2</v>
      </c>
      <c r="P499" s="46">
        <v>1</v>
      </c>
      <c r="Q499" s="70" t="s">
        <v>3</v>
      </c>
      <c r="R499" s="1" t="s">
        <v>75</v>
      </c>
      <c r="S499" s="38" cm="1">
        <f t="array" ref="S499:AB506">MMULT(I499:P506,S482:AB489)</f>
        <v>5</v>
      </c>
      <c r="T499" s="38">
        <v>2</v>
      </c>
      <c r="U499" s="38">
        <v>4</v>
      </c>
      <c r="V499" s="38">
        <v>4</v>
      </c>
      <c r="W499" s="38">
        <v>3</v>
      </c>
      <c r="X499" s="38">
        <v>4</v>
      </c>
      <c r="Y499" s="38">
        <v>5</v>
      </c>
      <c r="Z499" s="38">
        <v>2</v>
      </c>
      <c r="AA499" s="38">
        <v>4</v>
      </c>
      <c r="AB499" s="38">
        <v>4</v>
      </c>
      <c r="AC499" s="38"/>
      <c r="AD499" s="38"/>
      <c r="AK499" s="68"/>
      <c r="AL499" s="70"/>
      <c r="AM499" s="70"/>
      <c r="AN499" s="70"/>
      <c r="AO499" s="70"/>
      <c r="AP499" s="70"/>
      <c r="AQ499" s="68"/>
      <c r="AR499" s="68"/>
      <c r="AS499" s="68"/>
      <c r="AT499" s="68"/>
      <c r="AU499" s="68"/>
      <c r="AV499" s="68"/>
      <c r="AW499" s="68"/>
      <c r="AX499" s="68"/>
      <c r="AY499" s="68"/>
      <c r="AZ499" s="68"/>
      <c r="BA499" s="68"/>
      <c r="BB499" s="68"/>
      <c r="BC499" s="68"/>
      <c r="BD499" s="68"/>
      <c r="BE499" s="68"/>
      <c r="BF499" s="70"/>
      <c r="BG499" s="70"/>
      <c r="BH499" s="70"/>
      <c r="BI499" s="70"/>
      <c r="BJ499" s="70"/>
      <c r="BK499" s="70"/>
      <c r="BL499" s="70"/>
      <c r="BM499" s="70"/>
      <c r="BN499" s="70"/>
      <c r="BO499" s="70"/>
      <c r="BP499" s="70"/>
      <c r="BQ499" s="70"/>
    </row>
    <row r="500" spans="8:69" ht="24" customHeight="1" x14ac:dyDescent="0.2">
      <c r="I500" s="48">
        <v>1</v>
      </c>
      <c r="J500" s="49">
        <v>0</v>
      </c>
      <c r="K500" s="49">
        <v>1</v>
      </c>
      <c r="L500" s="49">
        <v>0</v>
      </c>
      <c r="M500" s="49">
        <v>1</v>
      </c>
      <c r="N500" s="49">
        <v>0</v>
      </c>
      <c r="O500" s="49">
        <v>0</v>
      </c>
      <c r="P500" s="50">
        <v>3</v>
      </c>
      <c r="Q500" s="70" t="s">
        <v>3</v>
      </c>
      <c r="S500" s="39">
        <v>4</v>
      </c>
      <c r="T500" s="39">
        <v>2</v>
      </c>
      <c r="U500" s="39">
        <v>4</v>
      </c>
      <c r="V500" s="39">
        <v>2</v>
      </c>
      <c r="W500" s="39">
        <v>1</v>
      </c>
      <c r="X500" s="39">
        <v>2</v>
      </c>
      <c r="Y500" s="39">
        <v>4</v>
      </c>
      <c r="Z500" s="39">
        <v>2</v>
      </c>
      <c r="AA500" s="39">
        <v>4</v>
      </c>
      <c r="AB500" s="39">
        <v>2</v>
      </c>
      <c r="AC500" s="39"/>
      <c r="AD500" s="39"/>
      <c r="AK500" s="68"/>
      <c r="AL500" s="70"/>
      <c r="AM500" s="70"/>
      <c r="AN500" s="70"/>
      <c r="AO500" s="70"/>
      <c r="AP500" s="70"/>
      <c r="AR500" s="68"/>
      <c r="AS500" s="68"/>
      <c r="AT500" s="68"/>
      <c r="AU500" s="68"/>
      <c r="AV500" s="68"/>
      <c r="AW500" s="68"/>
      <c r="AX500" s="68"/>
      <c r="AY500" s="68"/>
      <c r="AZ500" s="68"/>
      <c r="BA500" s="68"/>
      <c r="BB500" s="68"/>
      <c r="BC500" s="68"/>
      <c r="BD500" s="68"/>
      <c r="BE500" s="68"/>
      <c r="BF500" s="70" t="s">
        <v>0</v>
      </c>
      <c r="BG500" s="70" t="s">
        <v>0</v>
      </c>
      <c r="BH500" s="70" t="s">
        <v>0</v>
      </c>
      <c r="BI500" s="70" t="s">
        <v>0</v>
      </c>
      <c r="BJ500" s="70" t="s">
        <v>0</v>
      </c>
      <c r="BK500" s="70" t="s">
        <v>0</v>
      </c>
      <c r="BL500" s="70" t="s">
        <v>0</v>
      </c>
      <c r="BM500" s="70" t="s">
        <v>0</v>
      </c>
      <c r="BN500" s="70" t="s">
        <v>0</v>
      </c>
      <c r="BO500" s="70" t="s">
        <v>0</v>
      </c>
      <c r="BP500" s="70" t="s">
        <v>0</v>
      </c>
      <c r="BQ500" s="70" t="s">
        <v>0</v>
      </c>
    </row>
    <row r="501" spans="8:69" ht="24" customHeight="1" x14ac:dyDescent="0.2">
      <c r="I501" s="48">
        <v>0</v>
      </c>
      <c r="J501" s="49">
        <v>1</v>
      </c>
      <c r="K501" s="49">
        <v>0</v>
      </c>
      <c r="L501" s="49">
        <v>1</v>
      </c>
      <c r="M501" s="49">
        <v>0</v>
      </c>
      <c r="N501" s="49">
        <v>0</v>
      </c>
      <c r="O501" s="49">
        <v>-1</v>
      </c>
      <c r="P501" s="50">
        <v>0</v>
      </c>
      <c r="Q501" s="70" t="s">
        <v>3</v>
      </c>
      <c r="S501" s="39">
        <v>0</v>
      </c>
      <c r="T501" s="39">
        <v>1</v>
      </c>
      <c r="U501" s="39">
        <v>0</v>
      </c>
      <c r="V501" s="39">
        <v>0</v>
      </c>
      <c r="W501" s="39">
        <v>-1</v>
      </c>
      <c r="X501" s="39">
        <v>0</v>
      </c>
      <c r="Y501" s="39">
        <v>0</v>
      </c>
      <c r="Z501" s="39">
        <v>1</v>
      </c>
      <c r="AA501" s="39">
        <v>0</v>
      </c>
      <c r="AB501" s="39">
        <v>0</v>
      </c>
      <c r="AC501" s="39"/>
      <c r="AD501" s="39"/>
      <c r="AK501" s="68"/>
      <c r="AL501" s="70"/>
      <c r="AM501" s="70"/>
      <c r="AN501" s="70"/>
      <c r="AO501" s="70"/>
      <c r="AP501" s="70"/>
      <c r="AQ501" s="70"/>
      <c r="AR501" s="70"/>
      <c r="AS501" s="70"/>
      <c r="AT501" s="70"/>
      <c r="AU501" s="70"/>
      <c r="AV501" s="70"/>
      <c r="AW501" s="70"/>
      <c r="AX501" s="70"/>
      <c r="AY501" s="70"/>
      <c r="AZ501" s="70"/>
      <c r="BA501" s="70"/>
      <c r="BB501" s="70"/>
      <c r="BC501" s="70"/>
      <c r="BD501" s="70"/>
      <c r="BE501" s="70"/>
      <c r="BF501" s="70"/>
      <c r="BG501" s="70"/>
      <c r="BH501" s="70"/>
      <c r="BI501" s="70"/>
      <c r="BJ501" s="70"/>
      <c r="BK501" s="70"/>
      <c r="BL501" s="70"/>
      <c r="BM501" s="70"/>
      <c r="BN501" s="70"/>
      <c r="BO501" s="70"/>
      <c r="BP501" s="70"/>
      <c r="BQ501" s="70"/>
    </row>
    <row r="502" spans="8:69" ht="24" customHeight="1" x14ac:dyDescent="0.2">
      <c r="I502" s="51">
        <v>0</v>
      </c>
      <c r="J502" s="52">
        <v>1</v>
      </c>
      <c r="K502" s="52">
        <v>1</v>
      </c>
      <c r="L502" s="52">
        <v>1</v>
      </c>
      <c r="M502" s="52">
        <v>1</v>
      </c>
      <c r="N502" s="52">
        <v>0</v>
      </c>
      <c r="O502" s="52">
        <v>2</v>
      </c>
      <c r="P502" s="53">
        <v>1</v>
      </c>
      <c r="Q502" s="70" t="s">
        <v>3</v>
      </c>
      <c r="S502" s="40">
        <v>4</v>
      </c>
      <c r="T502" s="40">
        <v>3</v>
      </c>
      <c r="U502" s="40">
        <v>5</v>
      </c>
      <c r="V502" s="40">
        <v>5</v>
      </c>
      <c r="W502" s="40">
        <v>3</v>
      </c>
      <c r="X502" s="40">
        <v>4</v>
      </c>
      <c r="Y502" s="40">
        <v>4</v>
      </c>
      <c r="Z502" s="40">
        <v>3</v>
      </c>
      <c r="AA502" s="40">
        <v>5</v>
      </c>
      <c r="AB502" s="40">
        <v>5</v>
      </c>
      <c r="AC502" s="40"/>
      <c r="AD502" s="40"/>
      <c r="AK502" s="68"/>
      <c r="AL502" s="70"/>
      <c r="AM502" s="70"/>
      <c r="AN502" s="70"/>
      <c r="AO502" s="70"/>
      <c r="AP502" s="70"/>
      <c r="AQ502" s="70" t="s">
        <v>77</v>
      </c>
      <c r="AR502" s="70"/>
      <c r="AS502" s="70"/>
      <c r="AT502" s="70"/>
      <c r="AU502" s="70"/>
      <c r="AV502" s="70"/>
      <c r="AW502" s="70"/>
      <c r="AX502" s="70"/>
      <c r="AY502" s="70"/>
      <c r="AZ502" s="70"/>
      <c r="BA502" s="70"/>
      <c r="BB502" s="70"/>
      <c r="BC502" s="70"/>
      <c r="BD502" s="70"/>
      <c r="BE502" s="70"/>
      <c r="BF502" s="70"/>
      <c r="BG502" s="70"/>
      <c r="BH502" s="70"/>
      <c r="BI502" s="70"/>
      <c r="BJ502" s="70"/>
      <c r="BK502" s="70"/>
      <c r="BL502" s="70"/>
      <c r="BM502" s="70"/>
      <c r="BN502" s="70"/>
      <c r="BO502" s="70"/>
      <c r="BP502" s="70"/>
      <c r="BQ502" s="70"/>
    </row>
    <row r="503" spans="8:69" ht="24" customHeight="1" x14ac:dyDescent="0.2">
      <c r="H503" t="s">
        <v>95</v>
      </c>
      <c r="I503" s="44">
        <v>1</v>
      </c>
      <c r="J503" s="45">
        <v>0</v>
      </c>
      <c r="K503" s="45">
        <v>0</v>
      </c>
      <c r="L503" s="45">
        <v>1</v>
      </c>
      <c r="M503" s="45">
        <v>1</v>
      </c>
      <c r="N503" s="45">
        <v>1</v>
      </c>
      <c r="O503" s="45">
        <v>-1</v>
      </c>
      <c r="P503" s="46">
        <v>1</v>
      </c>
      <c r="Q503" s="70" t="s">
        <v>3</v>
      </c>
      <c r="R503" s="1" t="s">
        <v>77</v>
      </c>
      <c r="S503" s="38">
        <v>2</v>
      </c>
      <c r="T503" s="38">
        <v>2</v>
      </c>
      <c r="U503" s="38">
        <v>1</v>
      </c>
      <c r="V503" s="38">
        <v>1</v>
      </c>
      <c r="W503" s="38">
        <v>0</v>
      </c>
      <c r="X503" s="38">
        <v>1</v>
      </c>
      <c r="Y503" s="38">
        <v>2</v>
      </c>
      <c r="Z503" s="38">
        <v>2</v>
      </c>
      <c r="AA503" s="38">
        <v>1</v>
      </c>
      <c r="AB503" s="38">
        <v>1</v>
      </c>
      <c r="AC503" s="38"/>
      <c r="AD503" s="38"/>
      <c r="AK503" s="68"/>
      <c r="AL503" s="70"/>
      <c r="AM503" s="70"/>
      <c r="AN503" s="70"/>
      <c r="AO503" s="70"/>
      <c r="AP503" s="70"/>
      <c r="AQ503" s="70"/>
      <c r="AR503" s="72" cm="1">
        <f t="array" ref="AR503:BA506">S503:AB506</f>
        <v>2</v>
      </c>
      <c r="AS503" s="73">
        <v>2</v>
      </c>
      <c r="AT503" s="73">
        <v>1</v>
      </c>
      <c r="AU503" s="73">
        <v>1</v>
      </c>
      <c r="AV503" s="73">
        <v>0</v>
      </c>
      <c r="AW503" s="73">
        <v>1</v>
      </c>
      <c r="AX503" s="73">
        <v>2</v>
      </c>
      <c r="AY503" s="73">
        <v>2</v>
      </c>
      <c r="AZ503" s="73">
        <v>1</v>
      </c>
      <c r="BA503" s="73">
        <v>1</v>
      </c>
      <c r="BB503" s="73"/>
      <c r="BC503" s="73"/>
      <c r="BD503" s="70"/>
      <c r="BE503" s="70" t="s">
        <v>3</v>
      </c>
      <c r="BF503" s="72"/>
      <c r="BG503" s="73"/>
      <c r="BH503" s="73"/>
      <c r="BI503" s="73"/>
      <c r="BJ503" s="73"/>
      <c r="BK503" s="73"/>
      <c r="BL503" s="73"/>
      <c r="BM503" s="73"/>
      <c r="BN503" s="73"/>
      <c r="BO503" s="73" cm="1">
        <f t="array" ref="BO503:BO506">MMULT(AR503:BA506,_xlfn.ANCHORARRAY(BO487))</f>
        <v>1.4435780964012781</v>
      </c>
      <c r="BP503" s="73"/>
      <c r="BQ503" s="73"/>
    </row>
    <row r="504" spans="8:69" ht="24" customHeight="1" x14ac:dyDescent="0.2">
      <c r="I504" s="48">
        <v>1</v>
      </c>
      <c r="J504" s="49">
        <v>0</v>
      </c>
      <c r="K504" s="49">
        <v>1</v>
      </c>
      <c r="L504" s="49">
        <v>0</v>
      </c>
      <c r="M504" s="49">
        <v>-1</v>
      </c>
      <c r="N504" s="49">
        <v>0</v>
      </c>
      <c r="O504" s="49">
        <v>0</v>
      </c>
      <c r="P504" s="50">
        <v>1</v>
      </c>
      <c r="Q504" s="70" t="s">
        <v>3</v>
      </c>
      <c r="S504" s="39">
        <v>2</v>
      </c>
      <c r="T504" s="39">
        <v>0</v>
      </c>
      <c r="U504" s="39">
        <v>2</v>
      </c>
      <c r="V504" s="39">
        <v>0</v>
      </c>
      <c r="W504" s="39">
        <v>1</v>
      </c>
      <c r="X504" s="39">
        <v>0</v>
      </c>
      <c r="Y504" s="39">
        <v>2</v>
      </c>
      <c r="Z504" s="39">
        <v>0</v>
      </c>
      <c r="AA504" s="39">
        <v>2</v>
      </c>
      <c r="AB504" s="39">
        <v>0</v>
      </c>
      <c r="AC504" s="39"/>
      <c r="AD504" s="39"/>
      <c r="AK504" s="68"/>
      <c r="AL504" s="70"/>
      <c r="AM504" s="70"/>
      <c r="AN504" s="70"/>
      <c r="AO504" s="70"/>
      <c r="AP504" s="70"/>
      <c r="AQ504" s="70"/>
      <c r="AR504" s="74">
        <v>2</v>
      </c>
      <c r="AS504" s="75">
        <v>0</v>
      </c>
      <c r="AT504" s="75">
        <v>2</v>
      </c>
      <c r="AU504" s="75">
        <v>0</v>
      </c>
      <c r="AV504" s="75">
        <v>1</v>
      </c>
      <c r="AW504" s="75">
        <v>0</v>
      </c>
      <c r="AX504" s="75">
        <v>2</v>
      </c>
      <c r="AY504" s="75">
        <v>0</v>
      </c>
      <c r="AZ504" s="75">
        <v>2</v>
      </c>
      <c r="BA504" s="75">
        <v>0</v>
      </c>
      <c r="BB504" s="75"/>
      <c r="BC504" s="75"/>
      <c r="BD504" s="70"/>
      <c r="BE504" s="70" t="s">
        <v>3</v>
      </c>
      <c r="BF504" s="74"/>
      <c r="BG504" s="75"/>
      <c r="BH504" s="75"/>
      <c r="BI504" s="75"/>
      <c r="BJ504" s="75"/>
      <c r="BK504" s="75"/>
      <c r="BL504" s="75"/>
      <c r="BM504" s="75"/>
      <c r="BN504" s="75"/>
      <c r="BO504" s="75">
        <v>1.4252670907796914</v>
      </c>
      <c r="BP504" s="75"/>
      <c r="BQ504" s="75"/>
    </row>
    <row r="505" spans="8:69" ht="24" customHeight="1" x14ac:dyDescent="0.2">
      <c r="I505" s="48">
        <v>1</v>
      </c>
      <c r="J505" s="49">
        <v>1</v>
      </c>
      <c r="K505" s="49">
        <v>0</v>
      </c>
      <c r="L505" s="49">
        <v>1</v>
      </c>
      <c r="M505" s="49">
        <v>0</v>
      </c>
      <c r="N505" s="49">
        <v>1</v>
      </c>
      <c r="O505" s="49">
        <v>-1</v>
      </c>
      <c r="P505" s="50">
        <v>3</v>
      </c>
      <c r="Q505" s="70" t="s">
        <v>3</v>
      </c>
      <c r="S505" s="39">
        <v>4</v>
      </c>
      <c r="T505" s="39">
        <v>2</v>
      </c>
      <c r="U505" s="39">
        <v>3</v>
      </c>
      <c r="V505" s="39">
        <v>0</v>
      </c>
      <c r="W505" s="39">
        <v>0</v>
      </c>
      <c r="X505" s="39">
        <v>1</v>
      </c>
      <c r="Y505" s="39">
        <v>4</v>
      </c>
      <c r="Z505" s="39">
        <v>2</v>
      </c>
      <c r="AA505" s="39">
        <v>3</v>
      </c>
      <c r="AB505" s="39">
        <v>0</v>
      </c>
      <c r="AC505" s="39"/>
      <c r="AD505" s="39"/>
      <c r="AK505" s="68"/>
      <c r="AL505" s="70"/>
      <c r="AM505" s="70"/>
      <c r="AN505" s="70"/>
      <c r="AO505" s="70"/>
      <c r="AP505" s="70"/>
      <c r="AQ505" s="70"/>
      <c r="AR505" s="74">
        <v>4</v>
      </c>
      <c r="AS505" s="75">
        <v>2</v>
      </c>
      <c r="AT505" s="75">
        <v>3</v>
      </c>
      <c r="AU505" s="75">
        <v>0</v>
      </c>
      <c r="AV505" s="75">
        <v>0</v>
      </c>
      <c r="AW505" s="75">
        <v>1</v>
      </c>
      <c r="AX505" s="75">
        <v>4</v>
      </c>
      <c r="AY505" s="75">
        <v>2</v>
      </c>
      <c r="AZ505" s="75">
        <v>3</v>
      </c>
      <c r="BA505" s="75">
        <v>0</v>
      </c>
      <c r="BB505" s="75"/>
      <c r="BC505" s="75"/>
      <c r="BD505" s="70"/>
      <c r="BE505" s="70" t="s">
        <v>3</v>
      </c>
      <c r="BF505" s="74"/>
      <c r="BG505" s="75"/>
      <c r="BH505" s="75"/>
      <c r="BI505" s="75"/>
      <c r="BJ505" s="75"/>
      <c r="BK505" s="75"/>
      <c r="BL505" s="75"/>
      <c r="BM505" s="75"/>
      <c r="BN505" s="75"/>
      <c r="BO505" s="75">
        <v>2.5997366869449685</v>
      </c>
      <c r="BP505" s="75"/>
      <c r="BQ505" s="75"/>
    </row>
    <row r="506" spans="8:69" ht="24" customHeight="1" x14ac:dyDescent="0.2">
      <c r="I506" s="51">
        <v>0</v>
      </c>
      <c r="J506" s="52">
        <v>1</v>
      </c>
      <c r="K506" s="52">
        <v>0</v>
      </c>
      <c r="L506" s="52">
        <v>2</v>
      </c>
      <c r="M506" s="52">
        <v>1</v>
      </c>
      <c r="N506" s="52">
        <v>0</v>
      </c>
      <c r="O506" s="52">
        <v>2</v>
      </c>
      <c r="P506" s="53">
        <v>1</v>
      </c>
      <c r="Q506" s="70" t="s">
        <v>3</v>
      </c>
      <c r="S506" s="40">
        <v>5</v>
      </c>
      <c r="T506" s="40">
        <v>2</v>
      </c>
      <c r="U506" s="40">
        <v>5</v>
      </c>
      <c r="V506" s="40">
        <v>5</v>
      </c>
      <c r="W506" s="40">
        <v>2</v>
      </c>
      <c r="X506" s="40">
        <v>4</v>
      </c>
      <c r="Y506" s="40">
        <v>5</v>
      </c>
      <c r="Z506" s="40">
        <v>2</v>
      </c>
      <c r="AA506" s="40">
        <v>5</v>
      </c>
      <c r="AB506" s="40">
        <v>5</v>
      </c>
      <c r="AC506" s="40"/>
      <c r="AD506" s="40"/>
      <c r="AK506" s="68"/>
      <c r="AL506" s="70"/>
      <c r="AM506" s="70"/>
      <c r="AN506" s="70"/>
      <c r="AO506" s="70"/>
      <c r="AP506" s="70"/>
      <c r="AQ506" s="70"/>
      <c r="AR506" s="76">
        <v>5</v>
      </c>
      <c r="AS506" s="77">
        <v>2</v>
      </c>
      <c r="AT506" s="77">
        <v>5</v>
      </c>
      <c r="AU506" s="77">
        <v>5</v>
      </c>
      <c r="AV506" s="77">
        <v>2</v>
      </c>
      <c r="AW506" s="77">
        <v>4</v>
      </c>
      <c r="AX506" s="77">
        <v>5</v>
      </c>
      <c r="AY506" s="77">
        <v>2</v>
      </c>
      <c r="AZ506" s="77">
        <v>5</v>
      </c>
      <c r="BA506" s="77">
        <v>5</v>
      </c>
      <c r="BB506" s="77"/>
      <c r="BC506" s="77"/>
      <c r="BD506" s="70"/>
      <c r="BE506" s="70" t="s">
        <v>3</v>
      </c>
      <c r="BF506" s="76"/>
      <c r="BG506" s="77"/>
      <c r="BH506" s="77"/>
      <c r="BI506" s="77"/>
      <c r="BJ506" s="77"/>
      <c r="BK506" s="77"/>
      <c r="BL506" s="77"/>
      <c r="BM506" s="77"/>
      <c r="BN506" s="77"/>
      <c r="BO506" s="77">
        <v>4.9813011463793577</v>
      </c>
      <c r="BP506" s="77"/>
      <c r="BQ506" s="77"/>
    </row>
    <row r="513" spans="8:69" ht="24" customHeight="1" x14ac:dyDescent="0.2">
      <c r="AK513" s="68"/>
      <c r="AL513" s="68"/>
      <c r="AM513" s="68"/>
      <c r="AN513" s="68"/>
      <c r="AO513" s="68"/>
      <c r="AP513" s="68"/>
      <c r="AQ513" s="68"/>
      <c r="AR513" s="70">
        <v>1</v>
      </c>
      <c r="AS513" s="70">
        <v>2</v>
      </c>
      <c r="AT513" s="70">
        <v>3</v>
      </c>
      <c r="AU513" s="70">
        <v>4</v>
      </c>
      <c r="AV513" s="70">
        <v>5</v>
      </c>
      <c r="AW513" s="70">
        <v>6</v>
      </c>
      <c r="AX513" s="70">
        <v>7</v>
      </c>
      <c r="AY513" s="70">
        <v>8</v>
      </c>
      <c r="AZ513" s="70">
        <v>9</v>
      </c>
      <c r="BA513" s="70">
        <v>10</v>
      </c>
      <c r="BB513" s="70">
        <v>11</v>
      </c>
      <c r="BC513" s="70">
        <v>12</v>
      </c>
      <c r="BD513" s="68"/>
      <c r="BE513" s="68"/>
      <c r="BF513" s="68"/>
      <c r="BG513" s="68"/>
      <c r="BH513" s="68"/>
      <c r="BI513" s="68"/>
      <c r="BJ513" s="68"/>
      <c r="BK513" s="68"/>
      <c r="BL513" s="68"/>
      <c r="BM513" s="68"/>
      <c r="BN513" s="68"/>
      <c r="BO513" s="68"/>
      <c r="BP513" s="68"/>
      <c r="BQ513" s="68"/>
    </row>
    <row r="514" spans="8:69" ht="24" customHeight="1" x14ac:dyDescent="0.2">
      <c r="S514" s="1">
        <v>1</v>
      </c>
      <c r="T514" s="1">
        <v>2</v>
      </c>
      <c r="U514" s="1">
        <v>3</v>
      </c>
      <c r="V514" s="1">
        <v>4</v>
      </c>
      <c r="W514" s="1">
        <v>5</v>
      </c>
      <c r="X514" s="1">
        <v>6</v>
      </c>
      <c r="Y514" s="1">
        <v>7</v>
      </c>
      <c r="Z514" s="1">
        <v>8</v>
      </c>
      <c r="AA514" s="1">
        <v>9</v>
      </c>
      <c r="AB514" s="1">
        <v>10</v>
      </c>
      <c r="AC514" s="1">
        <v>11</v>
      </c>
      <c r="AD514" s="1">
        <v>12</v>
      </c>
      <c r="AK514" s="68"/>
      <c r="AL514" s="68"/>
      <c r="AM514" s="68"/>
      <c r="AN514" s="68"/>
      <c r="AO514" s="68"/>
      <c r="AP514" s="68"/>
      <c r="AQ514" s="68"/>
      <c r="AR514" s="70"/>
      <c r="AS514" s="68"/>
      <c r="AT514" s="68"/>
      <c r="AU514" s="68"/>
      <c r="AV514" s="68"/>
      <c r="AW514" s="68"/>
      <c r="AX514" s="68"/>
      <c r="AY514" s="68"/>
      <c r="AZ514" s="68"/>
      <c r="BA514" s="68"/>
      <c r="BB514" s="68"/>
      <c r="BC514" s="68"/>
      <c r="BD514" s="68"/>
      <c r="BE514" s="68"/>
      <c r="BF514" s="68"/>
      <c r="BG514" s="68"/>
      <c r="BH514" s="68"/>
      <c r="BI514" s="68"/>
      <c r="BJ514" s="68"/>
      <c r="BK514" s="68"/>
      <c r="BL514" s="68"/>
      <c r="BM514" s="68"/>
      <c r="BN514" s="68"/>
      <c r="BO514" s="68"/>
      <c r="BP514" s="68"/>
      <c r="BQ514" s="68"/>
    </row>
    <row r="515" spans="8:69" ht="24" customHeight="1" x14ac:dyDescent="0.2">
      <c r="S515" s="1"/>
      <c r="AK515" s="68"/>
      <c r="AL515" s="68"/>
      <c r="AM515" s="68"/>
      <c r="AN515" s="68"/>
      <c r="AO515" s="68"/>
      <c r="AP515" s="68"/>
      <c r="AQ515" s="70"/>
      <c r="AR515" s="72"/>
      <c r="AS515" s="73"/>
      <c r="AT515" s="73"/>
      <c r="AU515" s="73"/>
      <c r="AV515" s="73"/>
      <c r="AW515" s="73"/>
      <c r="AX515" s="73"/>
      <c r="AY515" s="73"/>
      <c r="AZ515" s="73"/>
      <c r="BA515" s="73"/>
      <c r="BB515" s="73" cm="1">
        <f t="array" ref="BB515:BB518">_xlfn.ANCHORARRAY(AC528)</f>
        <v>5</v>
      </c>
      <c r="BC515" s="73"/>
      <c r="BD515" s="68"/>
      <c r="BE515" s="68"/>
      <c r="BF515" s="68"/>
      <c r="BG515" s="68"/>
      <c r="BH515" s="68"/>
      <c r="BI515" s="68"/>
      <c r="BJ515" s="68"/>
      <c r="BK515" s="68"/>
      <c r="BL515" s="68"/>
      <c r="BM515" s="68"/>
      <c r="BN515" s="68"/>
      <c r="BO515" s="68"/>
      <c r="BP515" s="68"/>
      <c r="BQ515" s="68"/>
    </row>
    <row r="516" spans="8:69" ht="24" customHeight="1" x14ac:dyDescent="0.2">
      <c r="S516" s="38">
        <v>1</v>
      </c>
      <c r="T516" s="38">
        <v>0</v>
      </c>
      <c r="U516" s="38">
        <v>0</v>
      </c>
      <c r="V516" s="38">
        <v>0</v>
      </c>
      <c r="W516" s="38">
        <v>0</v>
      </c>
      <c r="X516" s="38">
        <v>1</v>
      </c>
      <c r="Y516" s="38">
        <v>1</v>
      </c>
      <c r="Z516" s="38">
        <v>0</v>
      </c>
      <c r="AA516" s="38">
        <v>0</v>
      </c>
      <c r="AB516" s="38">
        <v>0</v>
      </c>
      <c r="AC516" s="38">
        <v>1</v>
      </c>
      <c r="AD516" s="38"/>
      <c r="AK516" s="68"/>
      <c r="AL516" s="68"/>
      <c r="AM516" s="68"/>
      <c r="AN516" s="68"/>
      <c r="AO516" s="68"/>
      <c r="AP516" s="68"/>
      <c r="AQ516" s="70"/>
      <c r="AR516" s="74"/>
      <c r="AS516" s="75"/>
      <c r="AT516" s="75"/>
      <c r="AU516" s="75"/>
      <c r="AV516" s="75"/>
      <c r="AW516" s="75"/>
      <c r="AX516" s="75"/>
      <c r="AY516" s="75"/>
      <c r="AZ516" s="75"/>
      <c r="BA516" s="75"/>
      <c r="BB516" s="75">
        <v>1</v>
      </c>
      <c r="BC516" s="75"/>
      <c r="BD516" s="68"/>
      <c r="BE516" s="68"/>
      <c r="BF516" s="68"/>
      <c r="BG516" s="68"/>
      <c r="BH516" s="68"/>
      <c r="BI516" s="68"/>
      <c r="BJ516" s="68"/>
      <c r="BK516" s="68"/>
      <c r="BL516" s="68"/>
      <c r="BM516" s="68"/>
      <c r="BN516" s="68"/>
      <c r="BO516" s="68"/>
      <c r="BP516" s="68"/>
      <c r="BQ516" s="68"/>
    </row>
    <row r="517" spans="8:69" ht="24" customHeight="1" x14ac:dyDescent="0.2">
      <c r="S517" s="39">
        <v>0</v>
      </c>
      <c r="T517" s="39">
        <v>1</v>
      </c>
      <c r="U517" s="39">
        <v>0</v>
      </c>
      <c r="V517" s="39">
        <v>0</v>
      </c>
      <c r="W517" s="39">
        <v>0</v>
      </c>
      <c r="X517" s="39">
        <v>1</v>
      </c>
      <c r="Y517" s="39">
        <v>0</v>
      </c>
      <c r="Z517" s="39">
        <v>1</v>
      </c>
      <c r="AA517" s="39">
        <v>0</v>
      </c>
      <c r="AB517" s="39">
        <v>0</v>
      </c>
      <c r="AC517" s="39">
        <v>1</v>
      </c>
      <c r="AD517" s="39"/>
      <c r="AK517" s="68"/>
      <c r="AL517" s="68"/>
      <c r="AM517" s="68"/>
      <c r="AN517" s="68"/>
      <c r="AO517" s="68"/>
      <c r="AP517" s="68"/>
      <c r="AQ517" s="70"/>
      <c r="AR517" s="74"/>
      <c r="AS517" s="75"/>
      <c r="AT517" s="75"/>
      <c r="AU517" s="75"/>
      <c r="AV517" s="75"/>
      <c r="AW517" s="75"/>
      <c r="AX517" s="75"/>
      <c r="AY517" s="75"/>
      <c r="AZ517" s="75"/>
      <c r="BA517" s="75"/>
      <c r="BB517" s="75">
        <v>3</v>
      </c>
      <c r="BC517" s="75"/>
      <c r="BD517" s="68"/>
      <c r="BE517" s="68"/>
      <c r="BF517" s="68"/>
      <c r="BG517" s="68"/>
      <c r="BH517" s="68"/>
      <c r="BI517" s="68"/>
      <c r="BJ517" s="68"/>
      <c r="BK517" s="68"/>
      <c r="BL517" s="68"/>
      <c r="BM517" s="68"/>
      <c r="BN517" s="68"/>
      <c r="BO517" s="68"/>
      <c r="BP517" s="68"/>
      <c r="BQ517" s="68"/>
    </row>
    <row r="518" spans="8:69" ht="24" customHeight="1" x14ac:dyDescent="0.2">
      <c r="S518" s="39">
        <v>0</v>
      </c>
      <c r="T518" s="39">
        <v>1</v>
      </c>
      <c r="U518" s="39">
        <v>1</v>
      </c>
      <c r="V518" s="39">
        <v>1</v>
      </c>
      <c r="W518" s="39">
        <v>1</v>
      </c>
      <c r="X518" s="39">
        <v>0</v>
      </c>
      <c r="Y518" s="39">
        <v>0</v>
      </c>
      <c r="Z518" s="39">
        <v>1</v>
      </c>
      <c r="AA518" s="39">
        <v>1</v>
      </c>
      <c r="AB518" s="39">
        <v>1</v>
      </c>
      <c r="AC518" s="39">
        <v>0</v>
      </c>
      <c r="AD518" s="39"/>
      <c r="AK518" s="68"/>
      <c r="AL518" s="68"/>
      <c r="AM518" s="68"/>
      <c r="AN518" s="68"/>
      <c r="AO518" s="68"/>
      <c r="AP518" s="68"/>
      <c r="AQ518" s="70"/>
      <c r="AR518" s="76"/>
      <c r="AS518" s="77"/>
      <c r="AT518" s="77"/>
      <c r="AU518" s="77"/>
      <c r="AV518" s="77"/>
      <c r="AW518" s="77"/>
      <c r="AX518" s="77"/>
      <c r="AY518" s="77"/>
      <c r="AZ518" s="77"/>
      <c r="BA518" s="77"/>
      <c r="BB518" s="77">
        <v>6</v>
      </c>
      <c r="BC518" s="77"/>
      <c r="BD518" s="68"/>
      <c r="BE518" s="68"/>
      <c r="BF518" s="68"/>
      <c r="BG518" s="68"/>
      <c r="BH518" s="68"/>
      <c r="BI518" s="68"/>
      <c r="BJ518" s="68"/>
      <c r="BK518" s="68"/>
      <c r="BL518" s="68"/>
      <c r="BM518" s="68"/>
      <c r="BN518" s="68"/>
      <c r="BO518" s="68"/>
      <c r="BP518" s="68"/>
      <c r="BQ518" s="68"/>
    </row>
    <row r="519" spans="8:69" ht="24" customHeight="1" x14ac:dyDescent="0.2">
      <c r="S519" s="39">
        <v>1</v>
      </c>
      <c r="T519" s="39">
        <v>0</v>
      </c>
      <c r="U519" s="39">
        <v>1</v>
      </c>
      <c r="V519" s="39">
        <v>1</v>
      </c>
      <c r="W519" s="39">
        <v>0</v>
      </c>
      <c r="X519" s="39">
        <v>0</v>
      </c>
      <c r="Y519" s="39">
        <v>1</v>
      </c>
      <c r="Z519" s="39">
        <v>0</v>
      </c>
      <c r="AA519" s="39">
        <v>1</v>
      </c>
      <c r="AB519" s="39">
        <v>1</v>
      </c>
      <c r="AC519" s="39">
        <v>0</v>
      </c>
      <c r="AD519" s="39"/>
      <c r="AK519" s="68"/>
      <c r="AL519" s="70"/>
      <c r="AM519" s="68"/>
      <c r="AN519" s="68"/>
      <c r="AO519" s="68"/>
      <c r="AP519" s="68"/>
      <c r="AQ519" s="70"/>
      <c r="AR519" s="70" t="s">
        <v>0</v>
      </c>
      <c r="AS519" s="70" t="s">
        <v>0</v>
      </c>
      <c r="AT519" s="70" t="s">
        <v>0</v>
      </c>
      <c r="AU519" s="70" t="s">
        <v>0</v>
      </c>
      <c r="AV519" s="70" t="s">
        <v>0</v>
      </c>
      <c r="AW519" s="70" t="s">
        <v>0</v>
      </c>
      <c r="AX519" s="70" t="s">
        <v>0</v>
      </c>
      <c r="AY519" s="70" t="s">
        <v>0</v>
      </c>
      <c r="AZ519" s="70" t="s">
        <v>0</v>
      </c>
      <c r="BA519" s="70" t="s">
        <v>0</v>
      </c>
      <c r="BB519" s="70" t="s">
        <v>0</v>
      </c>
      <c r="BC519" s="70" t="s">
        <v>0</v>
      </c>
      <c r="BD519" s="68"/>
      <c r="BE519" s="68"/>
      <c r="BF519" s="68"/>
      <c r="BG519" s="68"/>
      <c r="BH519" s="68"/>
      <c r="BI519" s="68"/>
      <c r="BJ519" s="68"/>
      <c r="BK519" s="68"/>
      <c r="BL519" s="68"/>
      <c r="BM519" s="68"/>
      <c r="BN519" s="68"/>
      <c r="BO519" s="68"/>
      <c r="BP519" s="68"/>
      <c r="BQ519" s="68"/>
    </row>
    <row r="520" spans="8:69" ht="24" customHeight="1" x14ac:dyDescent="0.2">
      <c r="S520" s="39">
        <v>0</v>
      </c>
      <c r="T520" s="39">
        <v>1</v>
      </c>
      <c r="U520" s="39">
        <v>0</v>
      </c>
      <c r="V520" s="39">
        <v>1</v>
      </c>
      <c r="W520" s="39">
        <v>0</v>
      </c>
      <c r="X520" s="39">
        <v>1</v>
      </c>
      <c r="Y520" s="39">
        <v>0</v>
      </c>
      <c r="Z520" s="39">
        <v>1</v>
      </c>
      <c r="AA520" s="39">
        <v>0</v>
      </c>
      <c r="AB520" s="39">
        <v>1</v>
      </c>
      <c r="AC520" s="39">
        <v>1</v>
      </c>
      <c r="AD520" s="39"/>
      <c r="AK520" s="91" t="s">
        <v>96</v>
      </c>
      <c r="AR520" s="68"/>
      <c r="AS520" s="68"/>
      <c r="AT520" s="68"/>
      <c r="AU520" s="68"/>
      <c r="AV520" s="68"/>
      <c r="AW520" s="68"/>
      <c r="AX520" s="68"/>
      <c r="AY520" s="68"/>
      <c r="AZ520" s="68"/>
      <c r="BA520" s="68"/>
      <c r="BB520" s="68"/>
      <c r="BC520" s="68"/>
      <c r="BD520" s="68"/>
      <c r="BE520" s="68"/>
      <c r="BF520" s="68"/>
      <c r="BG520" s="68"/>
      <c r="BH520" s="68"/>
      <c r="BI520" s="68"/>
      <c r="BJ520" s="68"/>
      <c r="BK520" s="68"/>
      <c r="BL520" s="68"/>
      <c r="BM520" s="68"/>
      <c r="BN520" s="68"/>
      <c r="BO520" s="68"/>
      <c r="BP520" s="68"/>
      <c r="BQ520" s="68"/>
    </row>
    <row r="521" spans="8:69" ht="24" customHeight="1" x14ac:dyDescent="0.2">
      <c r="S521" s="39">
        <v>0</v>
      </c>
      <c r="T521" s="39">
        <v>1</v>
      </c>
      <c r="U521" s="39">
        <v>0</v>
      </c>
      <c r="V521" s="39">
        <v>0</v>
      </c>
      <c r="W521" s="39">
        <v>1</v>
      </c>
      <c r="X521" s="39">
        <v>0</v>
      </c>
      <c r="Y521" s="39">
        <v>0</v>
      </c>
      <c r="Z521" s="39">
        <v>1</v>
      </c>
      <c r="AA521" s="39">
        <v>0</v>
      </c>
      <c r="AB521" s="39">
        <v>0</v>
      </c>
      <c r="AC521" s="39">
        <v>1</v>
      </c>
      <c r="AD521" s="39"/>
      <c r="AK521" s="68"/>
      <c r="AL521" s="78" cm="1">
        <f t="array" ref="AL521:AO530">_xlfn.ANCHORARRAY(AL487)</f>
        <v>5</v>
      </c>
      <c r="AM521" s="79">
        <v>4</v>
      </c>
      <c r="AN521" s="79">
        <v>0</v>
      </c>
      <c r="AO521" s="80">
        <v>4</v>
      </c>
      <c r="AP521" s="70" t="s">
        <v>3</v>
      </c>
      <c r="AQ521" s="68"/>
      <c r="AR521" s="70"/>
      <c r="AS521" s="70"/>
      <c r="AT521" s="70"/>
      <c r="AU521" s="70"/>
      <c r="AV521" s="70"/>
      <c r="AW521" s="70"/>
      <c r="AX521" s="68"/>
      <c r="AY521" s="68"/>
      <c r="AZ521" s="68"/>
      <c r="BB521" s="68" cm="1">
        <f t="array" ref="BB521:BB531">MMULT(AL521:AO531,_xlfn.ANCHORARRAY(BB515))/SQRT(4)</f>
        <v>26.5</v>
      </c>
      <c r="BC521" s="68"/>
      <c r="BD521" s="68"/>
      <c r="BE521" s="70" t="s">
        <v>3</v>
      </c>
      <c r="BF521" s="18"/>
      <c r="BG521" s="18"/>
      <c r="BH521" s="18"/>
      <c r="BI521" s="18"/>
      <c r="BJ521" s="18"/>
      <c r="BK521" s="18"/>
      <c r="BL521" s="18"/>
      <c r="BM521" s="18"/>
      <c r="BN521" s="18"/>
      <c r="BO521" s="18"/>
      <c r="BP521" s="18" cm="1">
        <f t="array" ref="BP521:BP531">_xlfn.LET(_xlpm.x,_xlfn.ANCHORARRAY(BB521), EXP(_xlpm.x) / SUM(EXP(_xlpm.x)))</f>
        <v>0.15288629263780287</v>
      </c>
      <c r="BQ521" s="18"/>
    </row>
    <row r="522" spans="8:69" ht="24" customHeight="1" x14ac:dyDescent="0.2">
      <c r="S522" s="39">
        <v>1</v>
      </c>
      <c r="T522" s="39">
        <v>0</v>
      </c>
      <c r="U522" s="39">
        <v>1</v>
      </c>
      <c r="V522" s="39">
        <v>1</v>
      </c>
      <c r="W522" s="39">
        <v>1</v>
      </c>
      <c r="X522" s="39">
        <v>1</v>
      </c>
      <c r="Y522" s="39">
        <v>1</v>
      </c>
      <c r="Z522" s="39">
        <v>0</v>
      </c>
      <c r="AA522" s="39">
        <v>1</v>
      </c>
      <c r="AB522" s="39">
        <v>1</v>
      </c>
      <c r="AC522" s="39">
        <v>1</v>
      </c>
      <c r="AD522" s="39"/>
      <c r="AK522" s="68"/>
      <c r="AL522" s="81">
        <v>2</v>
      </c>
      <c r="AM522" s="82">
        <v>2</v>
      </c>
      <c r="AN522" s="82">
        <v>1</v>
      </c>
      <c r="AO522" s="77">
        <v>3</v>
      </c>
      <c r="AP522" s="70" t="s">
        <v>3</v>
      </c>
      <c r="AQ522" s="68"/>
      <c r="AR522" s="70"/>
      <c r="AS522" s="70"/>
      <c r="AT522" s="70"/>
      <c r="AU522" s="70"/>
      <c r="AV522" s="70"/>
      <c r="AW522" s="70"/>
      <c r="AX522" s="68"/>
      <c r="AY522" s="68"/>
      <c r="AZ522" s="68"/>
      <c r="BA522" s="68"/>
      <c r="BB522" s="68">
        <v>16.5</v>
      </c>
      <c r="BC522" s="68"/>
      <c r="BD522" s="68"/>
      <c r="BE522" s="70" t="s">
        <v>3</v>
      </c>
      <c r="BF522" s="87"/>
      <c r="BG522" s="88"/>
      <c r="BH522" s="88"/>
      <c r="BI522" s="88"/>
      <c r="BJ522" s="88"/>
      <c r="BK522" s="88"/>
      <c r="BL522" s="88"/>
      <c r="BM522" s="88"/>
      <c r="BN522" s="88"/>
      <c r="BO522" s="88"/>
      <c r="BP522" s="19">
        <v>6.9410269474029545E-6</v>
      </c>
      <c r="BQ522" s="88"/>
    </row>
    <row r="523" spans="8:69" ht="24" customHeight="1" x14ac:dyDescent="0.2">
      <c r="S523" s="40">
        <v>1</v>
      </c>
      <c r="T523" s="40">
        <v>0</v>
      </c>
      <c r="U523" s="40">
        <v>1</v>
      </c>
      <c r="V523" s="40">
        <v>0</v>
      </c>
      <c r="W523" s="40">
        <v>0</v>
      </c>
      <c r="X523" s="40">
        <v>0</v>
      </c>
      <c r="Y523" s="40">
        <v>1</v>
      </c>
      <c r="Z523" s="40">
        <v>0</v>
      </c>
      <c r="AA523" s="40">
        <v>1</v>
      </c>
      <c r="AB523" s="40">
        <v>0</v>
      </c>
      <c r="AC523" s="40">
        <v>0</v>
      </c>
      <c r="AD523" s="40"/>
      <c r="AK523" s="68"/>
      <c r="AL523" s="81">
        <v>4</v>
      </c>
      <c r="AM523" s="82">
        <v>4</v>
      </c>
      <c r="AN523" s="82">
        <v>0</v>
      </c>
      <c r="AO523" s="77">
        <v>5</v>
      </c>
      <c r="AP523" s="70" t="s">
        <v>3</v>
      </c>
      <c r="AQ523" s="68"/>
      <c r="AR523" s="70"/>
      <c r="AS523" s="70"/>
      <c r="AT523" s="70"/>
      <c r="AU523" s="70"/>
      <c r="AV523" s="70"/>
      <c r="AW523" s="70"/>
      <c r="AX523" s="68"/>
      <c r="AY523" s="68"/>
      <c r="AZ523" s="68"/>
      <c r="BA523" s="68"/>
      <c r="BB523" s="68">
        <v>27</v>
      </c>
      <c r="BC523" s="68"/>
      <c r="BD523" s="68"/>
      <c r="BE523" s="70" t="s">
        <v>3</v>
      </c>
      <c r="BF523" s="87"/>
      <c r="BG523" s="88"/>
      <c r="BH523" s="88"/>
      <c r="BI523" s="88"/>
      <c r="BJ523" s="88"/>
      <c r="BK523" s="88"/>
      <c r="BL523" s="88"/>
      <c r="BM523" s="88"/>
      <c r="BN523" s="88"/>
      <c r="BO523" s="88"/>
      <c r="BP523" s="19">
        <v>0.25206688267042998</v>
      </c>
      <c r="BQ523" s="88"/>
    </row>
    <row r="524" spans="8:69" ht="24" customHeight="1" x14ac:dyDescent="0.2">
      <c r="S524" s="70" t="s">
        <v>0</v>
      </c>
      <c r="T524" s="70" t="s">
        <v>0</v>
      </c>
      <c r="U524" s="70" t="s">
        <v>0</v>
      </c>
      <c r="V524" s="70" t="s">
        <v>0</v>
      </c>
      <c r="W524" s="70" t="s">
        <v>0</v>
      </c>
      <c r="X524" s="70" t="s">
        <v>0</v>
      </c>
      <c r="Y524" s="70" t="s">
        <v>0</v>
      </c>
      <c r="Z524" s="70" t="s">
        <v>0</v>
      </c>
      <c r="AA524" s="70" t="s">
        <v>0</v>
      </c>
      <c r="AB524" s="70" t="s">
        <v>0</v>
      </c>
      <c r="AC524" s="70"/>
      <c r="AD524" s="70"/>
      <c r="AK524" s="68"/>
      <c r="AL524" s="81">
        <v>4</v>
      </c>
      <c r="AM524" s="82">
        <v>2</v>
      </c>
      <c r="AN524" s="82">
        <v>0</v>
      </c>
      <c r="AO524" s="77">
        <v>5</v>
      </c>
      <c r="AP524" s="70" t="s">
        <v>3</v>
      </c>
      <c r="AQ524" s="68"/>
      <c r="AR524" s="70"/>
      <c r="AS524" s="70"/>
      <c r="AT524" s="70"/>
      <c r="AU524" s="70"/>
      <c r="AV524" s="70"/>
      <c r="AW524" s="70"/>
      <c r="AX524" s="68"/>
      <c r="AY524" s="68"/>
      <c r="AZ524" s="68"/>
      <c r="BA524" s="68"/>
      <c r="BB524" s="68">
        <v>26</v>
      </c>
      <c r="BC524" s="68"/>
      <c r="BD524" s="68"/>
      <c r="BE524" s="70" t="s">
        <v>3</v>
      </c>
      <c r="BF524" s="87"/>
      <c r="BG524" s="88"/>
      <c r="BH524" s="88"/>
      <c r="BI524" s="88"/>
      <c r="BJ524" s="88"/>
      <c r="BK524" s="88"/>
      <c r="BL524" s="88"/>
      <c r="BM524" s="88"/>
      <c r="BN524" s="88"/>
      <c r="BO524" s="88"/>
      <c r="BP524" s="19">
        <v>9.2730223934625294E-2</v>
      </c>
      <c r="BQ524" s="88"/>
    </row>
    <row r="525" spans="8:69" ht="24" customHeight="1" x14ac:dyDescent="0.2">
      <c r="AK525" s="68"/>
      <c r="AL525" s="81">
        <v>3</v>
      </c>
      <c r="AM525" s="82">
        <v>1</v>
      </c>
      <c r="AN525" s="82">
        <v>-1</v>
      </c>
      <c r="AO525" s="77">
        <v>3</v>
      </c>
      <c r="AP525" s="70" t="s">
        <v>3</v>
      </c>
      <c r="AQ525" s="68"/>
      <c r="AR525" s="70"/>
      <c r="AS525" s="70"/>
      <c r="AT525" s="70"/>
      <c r="AU525" s="70"/>
      <c r="AV525" s="70"/>
      <c r="AW525" s="70"/>
      <c r="AX525" s="68"/>
      <c r="AY525" s="68"/>
      <c r="AZ525" s="68"/>
      <c r="BA525" s="68"/>
      <c r="BB525" s="68">
        <v>15.5</v>
      </c>
      <c r="BC525" s="68"/>
      <c r="BD525" s="68"/>
      <c r="BE525" s="70" t="s">
        <v>3</v>
      </c>
      <c r="BF525" s="87"/>
      <c r="BG525" s="88"/>
      <c r="BH525" s="88"/>
      <c r="BI525" s="88"/>
      <c r="BJ525" s="88"/>
      <c r="BK525" s="88"/>
      <c r="BL525" s="88"/>
      <c r="BM525" s="88"/>
      <c r="BN525" s="88"/>
      <c r="BO525" s="88"/>
      <c r="BP525" s="19">
        <v>2.553461114566521E-6</v>
      </c>
      <c r="BQ525" s="88"/>
    </row>
    <row r="526" spans="8:69" ht="24" customHeight="1" x14ac:dyDescent="0.2">
      <c r="AK526" s="68"/>
      <c r="AL526" s="81">
        <v>4</v>
      </c>
      <c r="AM526" s="82">
        <v>2</v>
      </c>
      <c r="AN526" s="82">
        <v>0</v>
      </c>
      <c r="AO526" s="77">
        <v>4</v>
      </c>
      <c r="AP526" s="70" t="s">
        <v>3</v>
      </c>
      <c r="AQ526" s="68"/>
      <c r="AR526" s="70"/>
      <c r="AS526" s="70"/>
      <c r="AT526" s="70"/>
      <c r="AU526" s="70"/>
      <c r="AV526" s="70"/>
      <c r="AW526" s="70"/>
      <c r="AX526" s="68"/>
      <c r="AY526" s="68"/>
      <c r="AZ526" s="68"/>
      <c r="BA526" s="68"/>
      <c r="BB526" s="68">
        <v>23</v>
      </c>
      <c r="BC526" s="68"/>
      <c r="BD526" s="68"/>
      <c r="BE526" s="70" t="s">
        <v>3</v>
      </c>
      <c r="BF526" s="87"/>
      <c r="BG526" s="88"/>
      <c r="BH526" s="88"/>
      <c r="BI526" s="88"/>
      <c r="BJ526" s="88"/>
      <c r="BK526" s="88"/>
      <c r="BL526" s="88"/>
      <c r="BM526" s="88"/>
      <c r="BN526" s="88"/>
      <c r="BO526" s="88"/>
      <c r="BP526" s="19">
        <v>4.6167659988005233E-3</v>
      </c>
      <c r="BQ526" s="88"/>
    </row>
    <row r="527" spans="8:69" ht="24" customHeight="1" x14ac:dyDescent="0.2">
      <c r="AK527" s="68"/>
      <c r="AL527" s="81">
        <v>5</v>
      </c>
      <c r="AM527" s="82">
        <v>4</v>
      </c>
      <c r="AN527" s="82">
        <v>0</v>
      </c>
      <c r="AO527" s="77">
        <v>4</v>
      </c>
      <c r="AP527" s="70" t="s">
        <v>3</v>
      </c>
      <c r="AQ527" s="68"/>
      <c r="AR527" s="68"/>
      <c r="AS527" s="68"/>
      <c r="AT527" s="68"/>
      <c r="AU527" s="68"/>
      <c r="AV527" s="68"/>
      <c r="AW527" s="68"/>
      <c r="AX527" s="68"/>
      <c r="AY527" s="68"/>
      <c r="AZ527" s="68"/>
      <c r="BA527" s="68"/>
      <c r="BB527" s="68">
        <v>26.5</v>
      </c>
      <c r="BC527" s="68"/>
      <c r="BD527" s="68"/>
      <c r="BE527" s="70" t="s">
        <v>3</v>
      </c>
      <c r="BF527" s="87"/>
      <c r="BG527" s="88"/>
      <c r="BH527" s="88"/>
      <c r="BI527" s="88"/>
      <c r="BJ527" s="88"/>
      <c r="BK527" s="88"/>
      <c r="BL527" s="88"/>
      <c r="BM527" s="88"/>
      <c r="BN527" s="88"/>
      <c r="BO527" s="88"/>
      <c r="BP527" s="19">
        <v>0.15288629263780287</v>
      </c>
      <c r="BQ527" s="88"/>
    </row>
    <row r="528" spans="8:69" ht="24" customHeight="1" x14ac:dyDescent="0.2">
      <c r="H528" t="s">
        <v>93</v>
      </c>
      <c r="I528" s="44">
        <v>0</v>
      </c>
      <c r="J528" s="45">
        <v>1</v>
      </c>
      <c r="K528" s="45">
        <v>1</v>
      </c>
      <c r="L528" s="45">
        <v>1</v>
      </c>
      <c r="M528" s="45">
        <v>1</v>
      </c>
      <c r="N528" s="45">
        <v>1</v>
      </c>
      <c r="O528" s="45">
        <v>2</v>
      </c>
      <c r="P528" s="46">
        <v>1</v>
      </c>
      <c r="Q528" s="70" t="s">
        <v>3</v>
      </c>
      <c r="R528" s="1" t="s">
        <v>72</v>
      </c>
      <c r="AB528" s="38"/>
      <c r="AC528" s="38" cm="1">
        <f t="array" ref="AC528:AC531">MMULT(I528:P531,AC516:AC523)</f>
        <v>5</v>
      </c>
      <c r="AD528" s="38"/>
      <c r="AK528" s="68"/>
      <c r="AL528" s="81">
        <v>2</v>
      </c>
      <c r="AM528" s="82">
        <v>2</v>
      </c>
      <c r="AN528" s="82">
        <v>1</v>
      </c>
      <c r="AO528" s="77">
        <v>3</v>
      </c>
      <c r="AP528" s="70" t="s">
        <v>3</v>
      </c>
      <c r="AQ528" s="68"/>
      <c r="AR528" s="68"/>
      <c r="AS528" s="68"/>
      <c r="AT528" s="68"/>
      <c r="AU528" s="68"/>
      <c r="AV528" s="68"/>
      <c r="AW528" s="68"/>
      <c r="AX528" s="68"/>
      <c r="AY528" s="68"/>
      <c r="AZ528" s="68"/>
      <c r="BA528" s="68"/>
      <c r="BB528" s="68">
        <v>16.5</v>
      </c>
      <c r="BC528" s="68"/>
      <c r="BD528" s="68"/>
      <c r="BE528" s="70" t="s">
        <v>3</v>
      </c>
      <c r="BF528" s="87"/>
      <c r="BG528" s="88"/>
      <c r="BH528" s="88"/>
      <c r="BI528" s="88"/>
      <c r="BJ528" s="88"/>
      <c r="BK528" s="88"/>
      <c r="BL528" s="88"/>
      <c r="BM528" s="88"/>
      <c r="BN528" s="88"/>
      <c r="BO528" s="88"/>
      <c r="BP528" s="19">
        <v>6.9410269474029545E-6</v>
      </c>
      <c r="BQ528" s="88"/>
    </row>
    <row r="529" spans="8:69" ht="24" customHeight="1" x14ac:dyDescent="0.2">
      <c r="I529" s="48">
        <v>1</v>
      </c>
      <c r="J529" s="49">
        <v>0</v>
      </c>
      <c r="K529" s="49">
        <v>0</v>
      </c>
      <c r="L529" s="49">
        <v>0</v>
      </c>
      <c r="M529" s="49">
        <v>0</v>
      </c>
      <c r="N529" s="49">
        <v>0</v>
      </c>
      <c r="O529" s="49">
        <v>0</v>
      </c>
      <c r="P529" s="50">
        <v>-1</v>
      </c>
      <c r="Q529" s="70" t="s">
        <v>3</v>
      </c>
      <c r="AB529" s="39"/>
      <c r="AC529" s="39">
        <v>1</v>
      </c>
      <c r="AD529" s="39"/>
      <c r="AK529" s="68"/>
      <c r="AL529" s="81">
        <v>4</v>
      </c>
      <c r="AM529" s="82">
        <v>4</v>
      </c>
      <c r="AN529" s="82">
        <v>0</v>
      </c>
      <c r="AO529" s="77">
        <v>5</v>
      </c>
      <c r="AP529" s="70" t="s">
        <v>3</v>
      </c>
      <c r="AQ529" s="68"/>
      <c r="AR529" s="68"/>
      <c r="AS529" s="68"/>
      <c r="AT529" s="68"/>
      <c r="AU529" s="68"/>
      <c r="AV529" s="68"/>
      <c r="AW529" s="68"/>
      <c r="AX529" s="68"/>
      <c r="AY529" s="68"/>
      <c r="AZ529" s="68"/>
      <c r="BA529" s="68"/>
      <c r="BB529" s="68">
        <v>27</v>
      </c>
      <c r="BC529" s="68"/>
      <c r="BD529" s="68"/>
      <c r="BE529" s="70" t="s">
        <v>3</v>
      </c>
      <c r="BF529" s="87"/>
      <c r="BG529" s="88"/>
      <c r="BH529" s="88"/>
      <c r="BI529" s="88"/>
      <c r="BJ529" s="88"/>
      <c r="BK529" s="88"/>
      <c r="BL529" s="88"/>
      <c r="BM529" s="88"/>
      <c r="BN529" s="88"/>
      <c r="BO529" s="88"/>
      <c r="BP529" s="19">
        <v>0.25206688267042998</v>
      </c>
      <c r="BQ529" s="88"/>
    </row>
    <row r="530" spans="8:69" ht="24" customHeight="1" x14ac:dyDescent="0.2">
      <c r="I530" s="48">
        <v>1</v>
      </c>
      <c r="J530" s="49">
        <v>1</v>
      </c>
      <c r="K530" s="49">
        <v>0</v>
      </c>
      <c r="L530" s="49">
        <v>1</v>
      </c>
      <c r="M530" s="49">
        <v>1</v>
      </c>
      <c r="N530" s="49">
        <v>0</v>
      </c>
      <c r="O530" s="49">
        <v>0</v>
      </c>
      <c r="P530" s="50">
        <v>-1</v>
      </c>
      <c r="Q530" s="70" t="s">
        <v>3</v>
      </c>
      <c r="AB530" s="39"/>
      <c r="AC530" s="39">
        <v>3</v>
      </c>
      <c r="AD530" s="39"/>
      <c r="AK530" s="68"/>
      <c r="AL530" s="81">
        <v>4</v>
      </c>
      <c r="AM530" s="82">
        <v>2</v>
      </c>
      <c r="AN530" s="82">
        <v>0</v>
      </c>
      <c r="AO530" s="77">
        <v>5</v>
      </c>
      <c r="AP530" s="70" t="s">
        <v>3</v>
      </c>
      <c r="AQ530" s="68"/>
      <c r="AR530" s="68"/>
      <c r="AS530" s="68"/>
      <c r="AT530" s="68"/>
      <c r="AU530" s="68"/>
      <c r="AV530" s="68"/>
      <c r="AW530" s="68"/>
      <c r="AX530" s="68"/>
      <c r="AY530" s="68"/>
      <c r="AZ530" s="68"/>
      <c r="BA530" s="68"/>
      <c r="BB530" s="68">
        <v>26</v>
      </c>
      <c r="BC530" s="68"/>
      <c r="BD530" s="68"/>
      <c r="BE530" s="70" t="s">
        <v>3</v>
      </c>
      <c r="BF530" s="87"/>
      <c r="BG530" s="88"/>
      <c r="BH530" s="88"/>
      <c r="BI530" s="88"/>
      <c r="BJ530" s="88"/>
      <c r="BK530" s="88"/>
      <c r="BL530" s="88"/>
      <c r="BM530" s="88"/>
      <c r="BN530" s="88"/>
      <c r="BO530" s="88"/>
      <c r="BP530" s="19">
        <v>9.2730223934625294E-2</v>
      </c>
      <c r="BQ530" s="88"/>
    </row>
    <row r="531" spans="8:69" ht="24" customHeight="1" x14ac:dyDescent="0.2">
      <c r="I531" s="51">
        <v>0</v>
      </c>
      <c r="J531" s="52">
        <v>1</v>
      </c>
      <c r="K531" s="52">
        <v>1</v>
      </c>
      <c r="L531" s="52">
        <v>0</v>
      </c>
      <c r="M531" s="52">
        <v>1</v>
      </c>
      <c r="N531" s="52">
        <v>2</v>
      </c>
      <c r="O531" s="52">
        <v>2</v>
      </c>
      <c r="P531" s="53">
        <v>1</v>
      </c>
      <c r="Q531" s="70" t="s">
        <v>3</v>
      </c>
      <c r="AB531" s="40"/>
      <c r="AC531" s="40">
        <v>6</v>
      </c>
      <c r="AD531" s="40"/>
      <c r="AK531" s="68"/>
      <c r="AL531" s="81" cm="1">
        <f t="array" ref="AL531:AO531">TRANSPOSE(AB533:AB536)</f>
        <v>0</v>
      </c>
      <c r="AM531" s="82">
        <v>0</v>
      </c>
      <c r="AN531" s="82">
        <v>0</v>
      </c>
      <c r="AO531" s="77">
        <v>0</v>
      </c>
      <c r="AP531" s="70" t="s">
        <v>3</v>
      </c>
      <c r="AQ531" s="68"/>
      <c r="AR531" s="68"/>
      <c r="AS531" s="68"/>
      <c r="AT531" s="68"/>
      <c r="AU531" s="68"/>
      <c r="AV531" s="68"/>
      <c r="AW531" s="68"/>
      <c r="AX531" s="68"/>
      <c r="AY531" s="68"/>
      <c r="AZ531" s="68"/>
      <c r="BA531" s="68"/>
      <c r="BB531" s="68">
        <v>0</v>
      </c>
      <c r="BC531" s="68"/>
      <c r="BD531" s="68"/>
      <c r="BE531" s="70" t="s">
        <v>3</v>
      </c>
      <c r="BF531" s="87"/>
      <c r="BG531" s="88"/>
      <c r="BH531" s="88"/>
      <c r="BI531" s="88"/>
      <c r="BJ531" s="88"/>
      <c r="BK531" s="88"/>
      <c r="BL531" s="88"/>
      <c r="BM531" s="88"/>
      <c r="BN531" s="88"/>
      <c r="BO531" s="88"/>
      <c r="BP531" s="19">
        <v>4.737669696742492E-13</v>
      </c>
      <c r="BQ531" s="88"/>
    </row>
    <row r="532" spans="8:69" ht="24" customHeight="1" x14ac:dyDescent="0.2">
      <c r="AK532" s="68"/>
      <c r="AL532" s="81"/>
      <c r="AM532" s="82"/>
      <c r="AN532" s="82"/>
      <c r="AO532" s="77"/>
      <c r="AP532" s="70" t="s">
        <v>3</v>
      </c>
      <c r="AQ532" s="68"/>
      <c r="AR532" s="68"/>
      <c r="AS532" s="68"/>
      <c r="AT532" s="68"/>
      <c r="AU532" s="68"/>
      <c r="AV532" s="68"/>
      <c r="AW532" s="68"/>
      <c r="AX532" s="68"/>
      <c r="AY532" s="68"/>
      <c r="AZ532" s="68"/>
      <c r="BA532" s="68"/>
      <c r="BB532" s="68"/>
      <c r="BC532" s="68"/>
      <c r="BD532" s="68"/>
      <c r="BE532" s="70" t="s">
        <v>3</v>
      </c>
      <c r="BF532" s="89"/>
      <c r="BG532" s="90"/>
      <c r="BH532" s="90"/>
      <c r="BI532" s="90"/>
      <c r="BJ532" s="90"/>
      <c r="BK532" s="90"/>
      <c r="BL532" s="90"/>
      <c r="BM532" s="90"/>
      <c r="BN532" s="90"/>
      <c r="BO532" s="90"/>
      <c r="BP532" s="20"/>
      <c r="BQ532" s="90"/>
    </row>
    <row r="533" spans="8:69" ht="24" customHeight="1" x14ac:dyDescent="0.2">
      <c r="H533" t="s">
        <v>94</v>
      </c>
      <c r="I533" s="44">
        <v>1</v>
      </c>
      <c r="J533" s="45">
        <v>0</v>
      </c>
      <c r="K533" s="45">
        <v>0</v>
      </c>
      <c r="L533" s="45">
        <v>1</v>
      </c>
      <c r="M533" s="45">
        <v>1</v>
      </c>
      <c r="N533" s="45">
        <v>1</v>
      </c>
      <c r="O533" s="45">
        <v>2</v>
      </c>
      <c r="P533" s="46">
        <v>1</v>
      </c>
      <c r="Q533" s="70" t="s">
        <v>3</v>
      </c>
      <c r="R533" s="1" t="s">
        <v>75</v>
      </c>
      <c r="S533" s="38"/>
      <c r="T533" s="38"/>
      <c r="U533" s="38"/>
      <c r="V533" s="38"/>
      <c r="W533" s="38"/>
      <c r="X533" s="38"/>
      <c r="Y533" s="38"/>
      <c r="Z533" s="38"/>
      <c r="AA533" s="38"/>
      <c r="AB533" s="38"/>
      <c r="AC533" s="38" cm="1">
        <f t="array" ref="AC533:AC540">MMULT(I533:P540,AC516:AC523)</f>
        <v>5</v>
      </c>
      <c r="AD533" s="38"/>
      <c r="AK533" s="68"/>
      <c r="AL533" s="70"/>
      <c r="AM533" s="70"/>
      <c r="AN533" s="70"/>
      <c r="AO533" s="70"/>
      <c r="AP533" s="70"/>
      <c r="AQ533" s="68"/>
      <c r="AR533" s="68"/>
      <c r="AS533" s="68"/>
      <c r="AT533" s="68"/>
      <c r="AU533" s="68"/>
      <c r="AV533" s="68"/>
      <c r="AW533" s="68"/>
      <c r="AX533" s="68"/>
      <c r="AY533" s="68"/>
      <c r="AZ533" s="68"/>
      <c r="BA533" s="68"/>
      <c r="BB533" s="68"/>
      <c r="BC533" s="68"/>
      <c r="BD533" s="68"/>
      <c r="BE533" s="68"/>
      <c r="BF533" s="70"/>
      <c r="BG533" s="70"/>
      <c r="BH533" s="70"/>
      <c r="BI533" s="70"/>
      <c r="BJ533" s="70"/>
      <c r="BK533" s="70"/>
      <c r="BL533" s="70"/>
      <c r="BM533" s="70"/>
      <c r="BN533" s="70"/>
      <c r="BO533" s="70"/>
      <c r="BP533" s="70"/>
      <c r="BQ533" s="70"/>
    </row>
    <row r="534" spans="8:69" ht="24" customHeight="1" x14ac:dyDescent="0.2">
      <c r="I534" s="48">
        <v>1</v>
      </c>
      <c r="J534" s="49">
        <v>0</v>
      </c>
      <c r="K534" s="49">
        <v>1</v>
      </c>
      <c r="L534" s="49">
        <v>0</v>
      </c>
      <c r="M534" s="49">
        <v>1</v>
      </c>
      <c r="N534" s="49">
        <v>0</v>
      </c>
      <c r="O534" s="49">
        <v>0</v>
      </c>
      <c r="P534" s="50">
        <v>3</v>
      </c>
      <c r="Q534" s="70" t="s">
        <v>3</v>
      </c>
      <c r="S534" s="39"/>
      <c r="T534" s="39"/>
      <c r="U534" s="39"/>
      <c r="V534" s="39"/>
      <c r="W534" s="39"/>
      <c r="X534" s="39"/>
      <c r="Y534" s="39"/>
      <c r="Z534" s="39"/>
      <c r="AA534" s="39"/>
      <c r="AB534" s="39"/>
      <c r="AC534" s="39">
        <v>2</v>
      </c>
      <c r="AD534" s="39"/>
      <c r="AK534" s="68"/>
      <c r="AL534" s="70"/>
      <c r="AM534" s="70"/>
      <c r="AN534" s="70"/>
      <c r="AO534" s="70"/>
      <c r="AP534" s="70"/>
      <c r="AR534" s="68"/>
      <c r="AS534" s="68"/>
      <c r="AT534" s="68"/>
      <c r="AU534" s="68"/>
      <c r="AV534" s="68"/>
      <c r="AW534" s="68"/>
      <c r="AX534" s="68"/>
      <c r="AY534" s="68"/>
      <c r="AZ534" s="68"/>
      <c r="BA534" s="68"/>
      <c r="BB534" s="68"/>
      <c r="BC534" s="68"/>
      <c r="BD534" s="68"/>
      <c r="BE534" s="68"/>
      <c r="BF534" s="70" t="s">
        <v>0</v>
      </c>
      <c r="BG534" s="70" t="s">
        <v>0</v>
      </c>
      <c r="BH534" s="70" t="s">
        <v>0</v>
      </c>
      <c r="BI534" s="70" t="s">
        <v>0</v>
      </c>
      <c r="BJ534" s="70" t="s">
        <v>0</v>
      </c>
      <c r="BK534" s="70" t="s">
        <v>0</v>
      </c>
      <c r="BL534" s="70" t="s">
        <v>0</v>
      </c>
      <c r="BM534" s="70" t="s">
        <v>0</v>
      </c>
      <c r="BN534" s="70" t="s">
        <v>0</v>
      </c>
      <c r="BO534" s="70" t="s">
        <v>0</v>
      </c>
      <c r="BP534" s="70" t="s">
        <v>0</v>
      </c>
      <c r="BQ534" s="70" t="s">
        <v>0</v>
      </c>
    </row>
    <row r="535" spans="8:69" ht="24" customHeight="1" x14ac:dyDescent="0.2">
      <c r="I535" s="48">
        <v>0</v>
      </c>
      <c r="J535" s="49">
        <v>1</v>
      </c>
      <c r="K535" s="49">
        <v>0</v>
      </c>
      <c r="L535" s="49">
        <v>1</v>
      </c>
      <c r="M535" s="49">
        <v>0</v>
      </c>
      <c r="N535" s="49">
        <v>0</v>
      </c>
      <c r="O535" s="49">
        <v>-1</v>
      </c>
      <c r="P535" s="50">
        <v>0</v>
      </c>
      <c r="Q535" s="70" t="s">
        <v>3</v>
      </c>
      <c r="S535" s="39"/>
      <c r="T535" s="39"/>
      <c r="U535" s="39"/>
      <c r="V535" s="39"/>
      <c r="W535" s="39"/>
      <c r="X535" s="39"/>
      <c r="Y535" s="39"/>
      <c r="Z535" s="39"/>
      <c r="AA535" s="39"/>
      <c r="AB535" s="39"/>
      <c r="AC535" s="39">
        <v>0</v>
      </c>
      <c r="AD535" s="39"/>
      <c r="AK535" s="68"/>
      <c r="AL535" s="70"/>
      <c r="AM535" s="70"/>
      <c r="AN535" s="70"/>
      <c r="AO535" s="70"/>
      <c r="AP535" s="70"/>
      <c r="AQ535" s="70"/>
      <c r="AR535" s="70"/>
      <c r="AS535" s="70"/>
      <c r="AT535" s="70"/>
      <c r="AU535" s="70"/>
      <c r="AV535" s="70"/>
      <c r="AW535" s="70"/>
      <c r="AX535" s="70"/>
      <c r="AY535" s="70"/>
      <c r="AZ535" s="70"/>
      <c r="BA535" s="70"/>
      <c r="BB535" s="70"/>
      <c r="BC535" s="70"/>
      <c r="BD535" s="70"/>
      <c r="BE535" s="70"/>
      <c r="BF535" s="70"/>
      <c r="BG535" s="70"/>
      <c r="BH535" s="70"/>
      <c r="BI535" s="70"/>
      <c r="BJ535" s="70"/>
      <c r="BK535" s="70"/>
      <c r="BL535" s="70"/>
      <c r="BM535" s="70"/>
      <c r="BN535" s="70"/>
      <c r="BO535" s="70"/>
      <c r="BP535" s="70"/>
      <c r="BQ535" s="70"/>
    </row>
    <row r="536" spans="8:69" ht="24" customHeight="1" x14ac:dyDescent="0.2">
      <c r="I536" s="51">
        <v>0</v>
      </c>
      <c r="J536" s="52">
        <v>1</v>
      </c>
      <c r="K536" s="52">
        <v>1</v>
      </c>
      <c r="L536" s="52">
        <v>1</v>
      </c>
      <c r="M536" s="52">
        <v>1</v>
      </c>
      <c r="N536" s="52">
        <v>0</v>
      </c>
      <c r="O536" s="52">
        <v>2</v>
      </c>
      <c r="P536" s="53">
        <v>1</v>
      </c>
      <c r="Q536" s="70" t="s">
        <v>3</v>
      </c>
      <c r="S536" s="40"/>
      <c r="T536" s="40"/>
      <c r="U536" s="40"/>
      <c r="V536" s="40"/>
      <c r="W536" s="40"/>
      <c r="X536" s="40"/>
      <c r="Y536" s="40"/>
      <c r="Z536" s="40"/>
      <c r="AA536" s="40"/>
      <c r="AB536" s="40"/>
      <c r="AC536" s="40">
        <v>4</v>
      </c>
      <c r="AD536" s="40"/>
      <c r="AK536" s="68"/>
      <c r="AL536" s="70"/>
      <c r="AM536" s="70"/>
      <c r="AN536" s="70"/>
      <c r="AO536" s="70"/>
      <c r="AP536" s="70"/>
      <c r="AQ536" s="70" t="s">
        <v>77</v>
      </c>
      <c r="AR536" s="70"/>
      <c r="AS536" s="70"/>
      <c r="AT536" s="70"/>
      <c r="AU536" s="70"/>
      <c r="AV536" s="70"/>
      <c r="AW536" s="70"/>
      <c r="AX536" s="70"/>
      <c r="AY536" s="70"/>
      <c r="AZ536" s="70"/>
      <c r="BA536" s="70"/>
      <c r="BB536" s="70"/>
      <c r="BC536" s="70"/>
      <c r="BD536" s="70"/>
      <c r="BE536" s="70"/>
      <c r="BF536" s="70"/>
      <c r="BG536" s="70"/>
      <c r="BH536" s="70"/>
      <c r="BI536" s="70"/>
      <c r="BJ536" s="70"/>
      <c r="BK536" s="70"/>
      <c r="BL536" s="70"/>
      <c r="BM536" s="70"/>
      <c r="BN536" s="70"/>
      <c r="BO536" s="70"/>
      <c r="BP536" s="70"/>
      <c r="BQ536" s="70"/>
    </row>
    <row r="537" spans="8:69" ht="24" customHeight="1" x14ac:dyDescent="0.2">
      <c r="H537" t="s">
        <v>95</v>
      </c>
      <c r="I537" s="44">
        <v>1</v>
      </c>
      <c r="J537" s="45">
        <v>0</v>
      </c>
      <c r="K537" s="45">
        <v>0</v>
      </c>
      <c r="L537" s="45">
        <v>1</v>
      </c>
      <c r="M537" s="45">
        <v>1</v>
      </c>
      <c r="N537" s="45">
        <v>1</v>
      </c>
      <c r="O537" s="45">
        <v>-1</v>
      </c>
      <c r="P537" s="46">
        <v>1</v>
      </c>
      <c r="Q537" s="70" t="s">
        <v>3</v>
      </c>
      <c r="R537" s="1" t="s">
        <v>77</v>
      </c>
      <c r="S537" s="38"/>
      <c r="T537" s="38"/>
      <c r="U537" s="38"/>
      <c r="V537" s="38"/>
      <c r="W537" s="38"/>
      <c r="X537" s="38"/>
      <c r="Y537" s="38"/>
      <c r="Z537" s="38"/>
      <c r="AA537" s="38"/>
      <c r="AB537" s="38"/>
      <c r="AC537" s="38">
        <v>2</v>
      </c>
      <c r="AD537" s="38"/>
      <c r="AK537" s="68"/>
      <c r="AL537" s="70"/>
      <c r="AM537" s="70"/>
      <c r="AN537" s="70"/>
      <c r="AO537" s="70"/>
      <c r="AP537" s="70"/>
      <c r="AQ537" s="70"/>
      <c r="AR537" s="72" cm="1">
        <f t="array" ref="AR537:BA540">_xlfn.ANCHORARRAY(AR503)</f>
        <v>2</v>
      </c>
      <c r="AS537" s="73">
        <v>2</v>
      </c>
      <c r="AT537" s="73">
        <v>1</v>
      </c>
      <c r="AU537" s="73">
        <v>1</v>
      </c>
      <c r="AV537" s="73">
        <v>0</v>
      </c>
      <c r="AW537" s="73">
        <v>1</v>
      </c>
      <c r="AX537" s="73">
        <v>2</v>
      </c>
      <c r="AY537" s="73">
        <v>2</v>
      </c>
      <c r="AZ537" s="73">
        <v>1</v>
      </c>
      <c r="BA537" s="73">
        <v>1</v>
      </c>
      <c r="BB537" s="73" cm="1">
        <f t="array" ref="BB537:BB540">AC537:AC540</f>
        <v>2</v>
      </c>
      <c r="BC537" s="73"/>
      <c r="BD537" s="70"/>
      <c r="BE537" s="70" t="s">
        <v>3</v>
      </c>
      <c r="BF537" s="72"/>
      <c r="BG537" s="73"/>
      <c r="BH537" s="73"/>
      <c r="BI537" s="73"/>
      <c r="BJ537" s="73"/>
      <c r="BK537" s="73"/>
      <c r="BL537" s="73"/>
      <c r="BM537" s="73"/>
      <c r="BN537" s="73"/>
      <c r="BO537" s="73"/>
      <c r="BP537" s="73" cm="1">
        <f t="array" ref="BP537:BP540">MMULT(AR537:BB540,_xlfn.ANCHORARRAY(BP521))</f>
        <v>1.3057839138688596</v>
      </c>
      <c r="BQ537" s="73"/>
    </row>
    <row r="538" spans="8:69" ht="24" customHeight="1" x14ac:dyDescent="0.2">
      <c r="I538" s="48">
        <v>1</v>
      </c>
      <c r="J538" s="49">
        <v>0</v>
      </c>
      <c r="K538" s="49">
        <v>1</v>
      </c>
      <c r="L538" s="49">
        <v>0</v>
      </c>
      <c r="M538" s="49">
        <v>-1</v>
      </c>
      <c r="N538" s="49">
        <v>0</v>
      </c>
      <c r="O538" s="49">
        <v>0</v>
      </c>
      <c r="P538" s="50">
        <v>1</v>
      </c>
      <c r="Q538" s="70" t="s">
        <v>3</v>
      </c>
      <c r="S538" s="39"/>
      <c r="T538" s="39"/>
      <c r="U538" s="39"/>
      <c r="V538" s="39"/>
      <c r="W538" s="39"/>
      <c r="X538" s="39"/>
      <c r="Y538" s="39"/>
      <c r="Z538" s="39"/>
      <c r="AA538" s="39"/>
      <c r="AB538" s="39"/>
      <c r="AC538" s="39">
        <v>0</v>
      </c>
      <c r="AD538" s="39"/>
      <c r="AK538" s="68"/>
      <c r="AL538" s="70"/>
      <c r="AM538" s="70"/>
      <c r="AN538" s="70"/>
      <c r="AO538" s="70"/>
      <c r="AP538" s="70"/>
      <c r="AQ538" s="70"/>
      <c r="AR538" s="74">
        <v>2</v>
      </c>
      <c r="AS538" s="75">
        <v>0</v>
      </c>
      <c r="AT538" s="75">
        <v>2</v>
      </c>
      <c r="AU538" s="75">
        <v>0</v>
      </c>
      <c r="AV538" s="75">
        <v>1</v>
      </c>
      <c r="AW538" s="75">
        <v>0</v>
      </c>
      <c r="AX538" s="75">
        <v>2</v>
      </c>
      <c r="AY538" s="75">
        <v>0</v>
      </c>
      <c r="AZ538" s="75">
        <v>2</v>
      </c>
      <c r="BA538" s="75">
        <v>0</v>
      </c>
      <c r="BB538" s="75">
        <v>0</v>
      </c>
      <c r="BC538" s="75"/>
      <c r="BD538" s="70"/>
      <c r="BE538" s="70" t="s">
        <v>3</v>
      </c>
      <c r="BF538" s="74"/>
      <c r="BG538" s="75"/>
      <c r="BH538" s="75"/>
      <c r="BI538" s="75"/>
      <c r="BJ538" s="75"/>
      <c r="BK538" s="75"/>
      <c r="BL538" s="75"/>
      <c r="BM538" s="75"/>
      <c r="BN538" s="75"/>
      <c r="BO538" s="75"/>
      <c r="BP538" s="75">
        <v>1.6198152546940459</v>
      </c>
      <c r="BQ538" s="75"/>
    </row>
    <row r="539" spans="8:69" ht="24" customHeight="1" x14ac:dyDescent="0.2">
      <c r="I539" s="48">
        <v>1</v>
      </c>
      <c r="J539" s="49">
        <v>1</v>
      </c>
      <c r="K539" s="49">
        <v>0</v>
      </c>
      <c r="L539" s="49">
        <v>1</v>
      </c>
      <c r="M539" s="49">
        <v>0</v>
      </c>
      <c r="N539" s="49">
        <v>1</v>
      </c>
      <c r="O539" s="49">
        <v>-1</v>
      </c>
      <c r="P539" s="50">
        <v>3</v>
      </c>
      <c r="Q539" s="70" t="s">
        <v>3</v>
      </c>
      <c r="S539" s="39"/>
      <c r="T539" s="39"/>
      <c r="U539" s="39"/>
      <c r="V539" s="39"/>
      <c r="W539" s="39"/>
      <c r="X539" s="39"/>
      <c r="Y539" s="39"/>
      <c r="Z539" s="39"/>
      <c r="AA539" s="39"/>
      <c r="AB539" s="39"/>
      <c r="AC539" s="39">
        <v>2</v>
      </c>
      <c r="AD539" s="39"/>
      <c r="AK539" s="68"/>
      <c r="AL539" s="70"/>
      <c r="AM539" s="70"/>
      <c r="AN539" s="70"/>
      <c r="AO539" s="70"/>
      <c r="AP539" s="70"/>
      <c r="AQ539" s="70"/>
      <c r="AR539" s="74">
        <v>4</v>
      </c>
      <c r="AS539" s="75">
        <v>2</v>
      </c>
      <c r="AT539" s="75">
        <v>3</v>
      </c>
      <c r="AU539" s="75">
        <v>0</v>
      </c>
      <c r="AV539" s="75">
        <v>0</v>
      </c>
      <c r="AW539" s="75">
        <v>1</v>
      </c>
      <c r="AX539" s="75">
        <v>4</v>
      </c>
      <c r="AY539" s="75">
        <v>2</v>
      </c>
      <c r="AZ539" s="75">
        <v>3</v>
      </c>
      <c r="BA539" s="75">
        <v>0</v>
      </c>
      <c r="BB539" s="75">
        <v>2</v>
      </c>
      <c r="BC539" s="75"/>
      <c r="BD539" s="70"/>
      <c r="BE539" s="70" t="s">
        <v>3</v>
      </c>
      <c r="BF539" s="74"/>
      <c r="BG539" s="75"/>
      <c r="BH539" s="75"/>
      <c r="BI539" s="75"/>
      <c r="BJ539" s="75"/>
      <c r="BK539" s="75"/>
      <c r="BL539" s="75"/>
      <c r="BM539" s="75"/>
      <c r="BN539" s="75"/>
      <c r="BO539" s="75"/>
      <c r="BP539" s="75">
        <v>2.7401361672325413</v>
      </c>
      <c r="BQ539" s="75"/>
    </row>
    <row r="540" spans="8:69" ht="24" customHeight="1" x14ac:dyDescent="0.2">
      <c r="I540" s="51">
        <v>0</v>
      </c>
      <c r="J540" s="52">
        <v>1</v>
      </c>
      <c r="K540" s="52">
        <v>0</v>
      </c>
      <c r="L540" s="52">
        <v>2</v>
      </c>
      <c r="M540" s="52">
        <v>1</v>
      </c>
      <c r="N540" s="52">
        <v>0</v>
      </c>
      <c r="O540" s="52">
        <v>2</v>
      </c>
      <c r="P540" s="53">
        <v>1</v>
      </c>
      <c r="Q540" s="70" t="s">
        <v>3</v>
      </c>
      <c r="S540" s="40"/>
      <c r="T540" s="40"/>
      <c r="U540" s="40"/>
      <c r="V540" s="40"/>
      <c r="W540" s="40"/>
      <c r="X540" s="40"/>
      <c r="Y540" s="40"/>
      <c r="Z540" s="40"/>
      <c r="AA540" s="40"/>
      <c r="AB540" s="40"/>
      <c r="AC540" s="40">
        <v>4</v>
      </c>
      <c r="AD540" s="40"/>
      <c r="AK540" s="68"/>
      <c r="AL540" s="70"/>
      <c r="AM540" s="70"/>
      <c r="AN540" s="70"/>
      <c r="AO540" s="70"/>
      <c r="AP540" s="70"/>
      <c r="AQ540" s="70"/>
      <c r="AR540" s="76">
        <v>5</v>
      </c>
      <c r="AS540" s="77">
        <v>2</v>
      </c>
      <c r="AT540" s="77">
        <v>5</v>
      </c>
      <c r="AU540" s="77">
        <v>5</v>
      </c>
      <c r="AV540" s="77">
        <v>2</v>
      </c>
      <c r="AW540" s="77">
        <v>4</v>
      </c>
      <c r="AX540" s="77">
        <v>5</v>
      </c>
      <c r="AY540" s="77">
        <v>2</v>
      </c>
      <c r="AZ540" s="77">
        <v>5</v>
      </c>
      <c r="BA540" s="77">
        <v>5</v>
      </c>
      <c r="BB540" s="77">
        <v>4</v>
      </c>
      <c r="BC540" s="77"/>
      <c r="BD540" s="70"/>
      <c r="BE540" s="70" t="s">
        <v>3</v>
      </c>
      <c r="BF540" s="76"/>
      <c r="BG540" s="77"/>
      <c r="BH540" s="77"/>
      <c r="BI540" s="77"/>
      <c r="BJ540" s="77"/>
      <c r="BK540" s="77"/>
      <c r="BL540" s="77"/>
      <c r="BM540" s="77"/>
      <c r="BN540" s="77"/>
      <c r="BO540" s="77"/>
      <c r="BP540" s="77">
        <v>4.9953339274556976</v>
      </c>
      <c r="BQ540" s="77"/>
    </row>
    <row r="550" spans="19:69" ht="24" customHeight="1" x14ac:dyDescent="0.2">
      <c r="AK550" s="68"/>
      <c r="AL550" s="68"/>
      <c r="AM550" s="68"/>
      <c r="AN550" s="68"/>
      <c r="AO550" s="68"/>
      <c r="AP550" s="68"/>
      <c r="AQ550" s="68"/>
      <c r="AR550" s="70">
        <v>1</v>
      </c>
      <c r="AS550" s="70">
        <v>2</v>
      </c>
      <c r="AT550" s="70">
        <v>3</v>
      </c>
      <c r="AU550" s="70">
        <v>4</v>
      </c>
      <c r="AV550" s="70">
        <v>5</v>
      </c>
      <c r="AW550" s="70">
        <v>6</v>
      </c>
      <c r="AX550" s="70">
        <v>7</v>
      </c>
      <c r="AY550" s="70">
        <v>8</v>
      </c>
      <c r="AZ550" s="70">
        <v>9</v>
      </c>
      <c r="BA550" s="70">
        <v>10</v>
      </c>
      <c r="BB550" s="70">
        <v>11</v>
      </c>
      <c r="BC550" s="70">
        <v>12</v>
      </c>
      <c r="BD550" s="68"/>
      <c r="BE550" s="68"/>
      <c r="BF550" s="68"/>
      <c r="BG550" s="68"/>
      <c r="BH550" s="68"/>
      <c r="BI550" s="68"/>
      <c r="BJ550" s="68"/>
      <c r="BK550" s="68"/>
      <c r="BL550" s="68"/>
      <c r="BM550" s="68"/>
      <c r="BN550" s="68"/>
      <c r="BO550" s="68"/>
      <c r="BP550" s="68"/>
      <c r="BQ550" s="68"/>
    </row>
    <row r="551" spans="19:69" ht="24" customHeight="1" x14ac:dyDescent="0.2">
      <c r="S551" s="1">
        <v>1</v>
      </c>
      <c r="T551" s="1">
        <v>2</v>
      </c>
      <c r="U551" s="1">
        <v>3</v>
      </c>
      <c r="V551" s="1">
        <v>4</v>
      </c>
      <c r="W551" s="1">
        <v>5</v>
      </c>
      <c r="X551" s="1">
        <v>6</v>
      </c>
      <c r="Y551" s="1">
        <v>7</v>
      </c>
      <c r="Z551" s="1">
        <v>8</v>
      </c>
      <c r="AA551" s="1">
        <v>9</v>
      </c>
      <c r="AB551" s="1">
        <v>10</v>
      </c>
      <c r="AC551" s="1">
        <v>11</v>
      </c>
      <c r="AD551" s="1">
        <v>12</v>
      </c>
      <c r="AK551" s="68"/>
      <c r="AL551" s="68"/>
      <c r="AM551" s="68"/>
      <c r="AN551" s="68"/>
      <c r="AO551" s="68"/>
      <c r="AP551" s="68"/>
      <c r="AQ551" s="68"/>
      <c r="AR551" s="70"/>
      <c r="AS551" s="68"/>
      <c r="AT551" s="68"/>
      <c r="AU551" s="68"/>
      <c r="AV551" s="68"/>
      <c r="AW551" s="68"/>
      <c r="AX551" s="68"/>
      <c r="AY551" s="68"/>
      <c r="AZ551" s="68"/>
      <c r="BA551" s="68"/>
      <c r="BB551" s="68"/>
      <c r="BC551" s="68"/>
      <c r="BD551" s="68"/>
      <c r="BE551" s="68"/>
      <c r="BF551" s="68"/>
      <c r="BG551" s="68"/>
      <c r="BH551" s="68"/>
      <c r="BI551" s="68"/>
      <c r="BJ551" s="68"/>
      <c r="BK551" s="68"/>
      <c r="BL551" s="68"/>
      <c r="BM551" s="68"/>
      <c r="BN551" s="68"/>
      <c r="BO551" s="68"/>
      <c r="BP551" s="68"/>
      <c r="BQ551" s="68"/>
    </row>
    <row r="552" spans="19:69" ht="24" customHeight="1" x14ac:dyDescent="0.2">
      <c r="S552" s="1"/>
      <c r="AK552" s="68"/>
      <c r="AL552" s="68"/>
      <c r="AM552" s="68"/>
      <c r="AN552" s="68"/>
      <c r="AO552" s="68"/>
      <c r="AP552" s="68"/>
      <c r="AQ552" s="70"/>
      <c r="AR552" s="72"/>
      <c r="AS552" s="73"/>
      <c r="AT552" s="73"/>
      <c r="AU552" s="73"/>
      <c r="AV552" s="73"/>
      <c r="AW552" s="73"/>
      <c r="AX552" s="73"/>
      <c r="AY552" s="73"/>
      <c r="AZ552" s="73"/>
      <c r="BA552" s="73"/>
      <c r="BB552" s="73"/>
      <c r="BC552" s="73" cm="1">
        <f t="array" ref="BC552:BC555">_xlfn.ANCHORARRAY(AD565)</f>
        <v>2</v>
      </c>
      <c r="BD552" s="68"/>
      <c r="BE552" s="68"/>
      <c r="BF552" s="68"/>
      <c r="BG552" s="68"/>
      <c r="BH552" s="68"/>
      <c r="BI552" s="68"/>
      <c r="BJ552" s="68"/>
      <c r="BK552" s="68"/>
      <c r="BL552" s="68"/>
      <c r="BM552" s="68"/>
      <c r="BN552" s="68"/>
      <c r="BO552" s="68"/>
      <c r="BP552" s="68"/>
      <c r="BQ552" s="68"/>
    </row>
    <row r="553" spans="19:69" ht="24" customHeight="1" x14ac:dyDescent="0.2">
      <c r="S553" s="38">
        <v>1</v>
      </c>
      <c r="T553" s="38">
        <v>0</v>
      </c>
      <c r="U553" s="38">
        <v>0</v>
      </c>
      <c r="V553" s="38">
        <v>0</v>
      </c>
      <c r="W553" s="38">
        <v>0</v>
      </c>
      <c r="X553" s="38">
        <v>1</v>
      </c>
      <c r="Y553" s="38">
        <v>1</v>
      </c>
      <c r="Z553" s="38">
        <v>0</v>
      </c>
      <c r="AA553" s="38">
        <v>0</v>
      </c>
      <c r="AB553" s="38">
        <v>0</v>
      </c>
      <c r="AC553" s="38">
        <v>1</v>
      </c>
      <c r="AD553" s="38">
        <v>1</v>
      </c>
      <c r="AK553" s="68"/>
      <c r="AL553" s="68"/>
      <c r="AM553" s="68"/>
      <c r="AN553" s="68"/>
      <c r="AO553" s="68"/>
      <c r="AP553" s="68"/>
      <c r="AQ553" s="70"/>
      <c r="AR553" s="74"/>
      <c r="AS553" s="75"/>
      <c r="AT553" s="75"/>
      <c r="AU553" s="75"/>
      <c r="AV553" s="75"/>
      <c r="AW553" s="75"/>
      <c r="AX553" s="75"/>
      <c r="AY553" s="75"/>
      <c r="AZ553" s="75"/>
      <c r="BA553" s="75"/>
      <c r="BB553" s="75"/>
      <c r="BC553" s="75">
        <v>1</v>
      </c>
      <c r="BD553" s="68"/>
      <c r="BE553" s="68"/>
      <c r="BF553" s="68"/>
      <c r="BG553" s="68"/>
      <c r="BH553" s="68"/>
      <c r="BI553" s="68"/>
      <c r="BJ553" s="68"/>
      <c r="BK553" s="68"/>
      <c r="BL553" s="68"/>
      <c r="BM553" s="68"/>
      <c r="BN553" s="68"/>
      <c r="BO553" s="68"/>
      <c r="BP553" s="68"/>
      <c r="BQ553" s="68"/>
    </row>
    <row r="554" spans="19:69" ht="24" customHeight="1" x14ac:dyDescent="0.2">
      <c r="S554" s="39">
        <v>0</v>
      </c>
      <c r="T554" s="39">
        <v>1</v>
      </c>
      <c r="U554" s="39">
        <v>0</v>
      </c>
      <c r="V554" s="39">
        <v>0</v>
      </c>
      <c r="W554" s="39">
        <v>0</v>
      </c>
      <c r="X554" s="39">
        <v>1</v>
      </c>
      <c r="Y554" s="39">
        <v>0</v>
      </c>
      <c r="Z554" s="39">
        <v>1</v>
      </c>
      <c r="AA554" s="39">
        <v>0</v>
      </c>
      <c r="AB554" s="39">
        <v>0</v>
      </c>
      <c r="AC554" s="39">
        <v>1</v>
      </c>
      <c r="AD554" s="39">
        <v>0</v>
      </c>
      <c r="AK554" s="68"/>
      <c r="AL554" s="68"/>
      <c r="AM554" s="68"/>
      <c r="AN554" s="68"/>
      <c r="AO554" s="68"/>
      <c r="AP554" s="68"/>
      <c r="AQ554" s="70"/>
      <c r="AR554" s="74"/>
      <c r="AS554" s="75"/>
      <c r="AT554" s="75"/>
      <c r="AU554" s="75"/>
      <c r="AV554" s="75"/>
      <c r="AW554" s="75"/>
      <c r="AX554" s="75"/>
      <c r="AY554" s="75"/>
      <c r="AZ554" s="75"/>
      <c r="BA554" s="75"/>
      <c r="BB554" s="75"/>
      <c r="BC554" s="75">
        <v>3</v>
      </c>
      <c r="BD554" s="68"/>
      <c r="BE554" s="68"/>
      <c r="BF554" s="68"/>
      <c r="BG554" s="68"/>
      <c r="BH554" s="68"/>
      <c r="BI554" s="68"/>
      <c r="BJ554" s="68"/>
      <c r="BK554" s="68"/>
      <c r="BL554" s="68"/>
      <c r="BM554" s="68"/>
      <c r="BN554" s="68"/>
      <c r="BO554" s="68"/>
      <c r="BP554" s="68"/>
      <c r="BQ554" s="68"/>
    </row>
    <row r="555" spans="19:69" ht="24" customHeight="1" x14ac:dyDescent="0.2">
      <c r="S555" s="39">
        <v>0</v>
      </c>
      <c r="T555" s="39">
        <v>1</v>
      </c>
      <c r="U555" s="39">
        <v>1</v>
      </c>
      <c r="V555" s="39">
        <v>1</v>
      </c>
      <c r="W555" s="39">
        <v>1</v>
      </c>
      <c r="X555" s="39">
        <v>0</v>
      </c>
      <c r="Y555" s="39">
        <v>0</v>
      </c>
      <c r="Z555" s="39">
        <v>1</v>
      </c>
      <c r="AA555" s="39">
        <v>1</v>
      </c>
      <c r="AB555" s="39">
        <v>1</v>
      </c>
      <c r="AC555" s="39">
        <v>0</v>
      </c>
      <c r="AD555" s="39">
        <v>0</v>
      </c>
      <c r="AK555" s="68"/>
      <c r="AL555" s="68"/>
      <c r="AM555" s="68"/>
      <c r="AN555" s="68"/>
      <c r="AO555" s="68"/>
      <c r="AP555" s="68"/>
      <c r="AQ555" s="70"/>
      <c r="AR555" s="76"/>
      <c r="AS555" s="77"/>
      <c r="AT555" s="77"/>
      <c r="AU555" s="77"/>
      <c r="AV555" s="77"/>
      <c r="AW555" s="77"/>
      <c r="AX555" s="77"/>
      <c r="AY555" s="77"/>
      <c r="AZ555" s="77"/>
      <c r="BA555" s="77"/>
      <c r="BB555" s="77"/>
      <c r="BC555" s="77">
        <v>1</v>
      </c>
      <c r="BD555" s="68"/>
      <c r="BE555" s="68"/>
      <c r="BF555" s="68"/>
      <c r="BG555" s="68"/>
      <c r="BH555" s="68"/>
      <c r="BI555" s="68"/>
      <c r="BJ555" s="68"/>
      <c r="BK555" s="68"/>
      <c r="BL555" s="68"/>
      <c r="BM555" s="68"/>
      <c r="BN555" s="68"/>
      <c r="BO555" s="68"/>
      <c r="BP555" s="68"/>
      <c r="BQ555" s="68"/>
    </row>
    <row r="556" spans="19:69" ht="24" customHeight="1" x14ac:dyDescent="0.2">
      <c r="S556" s="39">
        <v>1</v>
      </c>
      <c r="T556" s="39">
        <v>0</v>
      </c>
      <c r="U556" s="39">
        <v>1</v>
      </c>
      <c r="V556" s="39">
        <v>1</v>
      </c>
      <c r="W556" s="39">
        <v>0</v>
      </c>
      <c r="X556" s="39">
        <v>0</v>
      </c>
      <c r="Y556" s="39">
        <v>1</v>
      </c>
      <c r="Z556" s="39">
        <v>0</v>
      </c>
      <c r="AA556" s="39">
        <v>1</v>
      </c>
      <c r="AB556" s="39">
        <v>1</v>
      </c>
      <c r="AC556" s="39">
        <v>0</v>
      </c>
      <c r="AD556" s="39">
        <v>1</v>
      </c>
      <c r="AK556" s="68"/>
      <c r="AL556" s="70"/>
      <c r="AM556" s="68"/>
      <c r="AN556" s="68"/>
      <c r="AO556" s="68"/>
      <c r="AP556" s="68"/>
      <c r="AQ556" s="70"/>
      <c r="AR556" s="70" t="s">
        <v>0</v>
      </c>
      <c r="AS556" s="70" t="s">
        <v>0</v>
      </c>
      <c r="AT556" s="70" t="s">
        <v>0</v>
      </c>
      <c r="AU556" s="70" t="s">
        <v>0</v>
      </c>
      <c r="AV556" s="70" t="s">
        <v>0</v>
      </c>
      <c r="AW556" s="70" t="s">
        <v>0</v>
      </c>
      <c r="AX556" s="70" t="s">
        <v>0</v>
      </c>
      <c r="AY556" s="70" t="s">
        <v>0</v>
      </c>
      <c r="AZ556" s="70" t="s">
        <v>0</v>
      </c>
      <c r="BA556" s="70" t="s">
        <v>0</v>
      </c>
      <c r="BB556" s="70" t="s">
        <v>0</v>
      </c>
      <c r="BC556" s="70" t="s">
        <v>0</v>
      </c>
      <c r="BD556" s="68"/>
      <c r="BE556" s="68"/>
      <c r="BF556" s="68"/>
      <c r="BG556" s="68"/>
      <c r="BH556" s="68"/>
      <c r="BI556" s="68"/>
      <c r="BJ556" s="68"/>
      <c r="BK556" s="68"/>
      <c r="BL556" s="68"/>
      <c r="BM556" s="68"/>
      <c r="BN556" s="68"/>
      <c r="BO556" s="68"/>
      <c r="BP556" s="68"/>
      <c r="BQ556" s="68"/>
    </row>
    <row r="557" spans="19:69" ht="24" customHeight="1" x14ac:dyDescent="0.2">
      <c r="S557" s="39">
        <v>0</v>
      </c>
      <c r="T557" s="39">
        <v>1</v>
      </c>
      <c r="U557" s="39">
        <v>0</v>
      </c>
      <c r="V557" s="39">
        <v>1</v>
      </c>
      <c r="W557" s="39">
        <v>0</v>
      </c>
      <c r="X557" s="39">
        <v>1</v>
      </c>
      <c r="Y557" s="39">
        <v>0</v>
      </c>
      <c r="Z557" s="39">
        <v>1</v>
      </c>
      <c r="AA557" s="39">
        <v>0</v>
      </c>
      <c r="AB557" s="39">
        <v>1</v>
      </c>
      <c r="AC557" s="39">
        <v>1</v>
      </c>
      <c r="AD557" s="39">
        <v>1</v>
      </c>
      <c r="AK557" s="91" t="s">
        <v>96</v>
      </c>
      <c r="AR557" s="68"/>
      <c r="AS557" s="68"/>
      <c r="AT557" s="68"/>
      <c r="AU557" s="68"/>
      <c r="AV557" s="68"/>
      <c r="AW557" s="68"/>
      <c r="AX557" s="68"/>
      <c r="AY557" s="68"/>
      <c r="AZ557" s="68"/>
      <c r="BA557" s="68"/>
      <c r="BB557" s="68"/>
      <c r="BC557" s="68"/>
      <c r="BD557" s="68"/>
      <c r="BE557" s="68"/>
      <c r="BF557" s="68"/>
      <c r="BG557" s="68"/>
      <c r="BH557" s="68"/>
      <c r="BI557" s="68"/>
      <c r="BJ557" s="68"/>
      <c r="BK557" s="68"/>
      <c r="BL557" s="68"/>
      <c r="BM557" s="68"/>
      <c r="BN557" s="68"/>
      <c r="BO557" s="68"/>
      <c r="BP557" s="68"/>
      <c r="BQ557" s="68"/>
    </row>
    <row r="558" spans="19:69" ht="24" customHeight="1" x14ac:dyDescent="0.2">
      <c r="S558" s="39">
        <v>0</v>
      </c>
      <c r="T558" s="39">
        <v>1</v>
      </c>
      <c r="U558" s="39">
        <v>0</v>
      </c>
      <c r="V558" s="39">
        <v>0</v>
      </c>
      <c r="W558" s="39">
        <v>1</v>
      </c>
      <c r="X558" s="39">
        <v>0</v>
      </c>
      <c r="Y558" s="39">
        <v>0</v>
      </c>
      <c r="Z558" s="39">
        <v>1</v>
      </c>
      <c r="AA558" s="39">
        <v>0</v>
      </c>
      <c r="AB558" s="39">
        <v>0</v>
      </c>
      <c r="AC558" s="39">
        <v>1</v>
      </c>
      <c r="AD558" s="39">
        <v>0</v>
      </c>
      <c r="AK558" s="68"/>
      <c r="AL558" s="78" cm="1">
        <f t="array" ref="AL558:AO568">AL521:AO531</f>
        <v>5</v>
      </c>
      <c r="AM558" s="79">
        <v>4</v>
      </c>
      <c r="AN558" s="79">
        <v>0</v>
      </c>
      <c r="AO558" s="80">
        <v>4</v>
      </c>
      <c r="AP558" s="70" t="s">
        <v>3</v>
      </c>
      <c r="AQ558" s="68"/>
      <c r="AR558" s="70"/>
      <c r="AS558" s="70"/>
      <c r="AT558" s="70"/>
      <c r="AU558" s="70"/>
      <c r="AV558" s="70"/>
      <c r="AW558" s="70"/>
      <c r="AX558" s="68"/>
      <c r="AY558" s="68"/>
      <c r="AZ558" s="68"/>
      <c r="BB558" s="68"/>
      <c r="BC558" s="68" cm="1">
        <f t="array" ref="BC558:BC569">MMULT(AL558:AO569,_xlfn.ANCHORARRAY(BC552))</f>
        <v>18</v>
      </c>
      <c r="BD558" s="68"/>
      <c r="BE558" s="70" t="s">
        <v>3</v>
      </c>
      <c r="BF558" s="18"/>
      <c r="BG558" s="18"/>
      <c r="BH558" s="18"/>
      <c r="BI558" s="18"/>
      <c r="BJ558" s="18"/>
      <c r="BK558" s="18"/>
      <c r="BL558" s="18"/>
      <c r="BM558" s="18"/>
      <c r="BN558" s="18"/>
      <c r="BO558" s="18"/>
      <c r="BP558" s="18"/>
      <c r="BQ558" s="18" cm="1">
        <f t="array" ref="BQ558:BQ569">_xlfn.LET(_xlpm.x,_xlfn.ANCHORARRAY(BC558), EXP(_xlpm.x) / SUM(EXP(_xlpm.x)))</f>
        <v>0.34899618604353888</v>
      </c>
    </row>
    <row r="559" spans="19:69" ht="24" customHeight="1" x14ac:dyDescent="0.2">
      <c r="S559" s="39">
        <v>1</v>
      </c>
      <c r="T559" s="39">
        <v>0</v>
      </c>
      <c r="U559" s="39">
        <v>1</v>
      </c>
      <c r="V559" s="39">
        <v>1</v>
      </c>
      <c r="W559" s="39">
        <v>1</v>
      </c>
      <c r="X559" s="39">
        <v>1</v>
      </c>
      <c r="Y559" s="39">
        <v>1</v>
      </c>
      <c r="Z559" s="39">
        <v>0</v>
      </c>
      <c r="AA559" s="39">
        <v>1</v>
      </c>
      <c r="AB559" s="39">
        <v>1</v>
      </c>
      <c r="AC559" s="39">
        <v>1</v>
      </c>
      <c r="AD559" s="39">
        <v>0</v>
      </c>
      <c r="AK559" s="68"/>
      <c r="AL559" s="81">
        <v>2</v>
      </c>
      <c r="AM559" s="82">
        <v>2</v>
      </c>
      <c r="AN559" s="82">
        <v>1</v>
      </c>
      <c r="AO559" s="77">
        <v>3</v>
      </c>
      <c r="AP559" s="70" t="s">
        <v>3</v>
      </c>
      <c r="AQ559" s="68"/>
      <c r="AR559" s="70"/>
      <c r="AS559" s="70"/>
      <c r="AT559" s="70"/>
      <c r="AU559" s="70"/>
      <c r="AV559" s="70"/>
      <c r="AW559" s="70"/>
      <c r="AX559" s="68"/>
      <c r="AY559" s="68"/>
      <c r="AZ559" s="68"/>
      <c r="BA559" s="68"/>
      <c r="BB559" s="68"/>
      <c r="BC559" s="68">
        <v>12</v>
      </c>
      <c r="BD559" s="68"/>
      <c r="BE559" s="70" t="s">
        <v>3</v>
      </c>
      <c r="BF559" s="87"/>
      <c r="BG559" s="88"/>
      <c r="BH559" s="88"/>
      <c r="BI559" s="88"/>
      <c r="BJ559" s="88"/>
      <c r="BK559" s="88"/>
      <c r="BL559" s="88"/>
      <c r="BM559" s="88"/>
      <c r="BN559" s="88"/>
      <c r="BO559" s="88"/>
      <c r="BP559" s="88"/>
      <c r="BQ559" s="19">
        <v>8.6507505580367937E-4</v>
      </c>
    </row>
    <row r="560" spans="19:69" ht="24" customHeight="1" x14ac:dyDescent="0.2">
      <c r="S560" s="40">
        <v>1</v>
      </c>
      <c r="T560" s="40">
        <v>0</v>
      </c>
      <c r="U560" s="40">
        <v>1</v>
      </c>
      <c r="V560" s="40">
        <v>0</v>
      </c>
      <c r="W560" s="40">
        <v>0</v>
      </c>
      <c r="X560" s="40">
        <v>0</v>
      </c>
      <c r="Y560" s="40">
        <v>1</v>
      </c>
      <c r="Z560" s="40">
        <v>0</v>
      </c>
      <c r="AA560" s="40">
        <v>1</v>
      </c>
      <c r="AB560" s="40">
        <v>0</v>
      </c>
      <c r="AC560" s="40">
        <v>0</v>
      </c>
      <c r="AD560" s="40">
        <v>0</v>
      </c>
      <c r="AK560" s="68"/>
      <c r="AL560" s="81">
        <v>4</v>
      </c>
      <c r="AM560" s="82">
        <v>4</v>
      </c>
      <c r="AN560" s="82">
        <v>0</v>
      </c>
      <c r="AO560" s="77">
        <v>5</v>
      </c>
      <c r="AP560" s="70" t="s">
        <v>3</v>
      </c>
      <c r="AQ560" s="68"/>
      <c r="AR560" s="70"/>
      <c r="AS560" s="70"/>
      <c r="AT560" s="70"/>
      <c r="AU560" s="70"/>
      <c r="AV560" s="70"/>
      <c r="AW560" s="70"/>
      <c r="AX560" s="68"/>
      <c r="AY560" s="68"/>
      <c r="AZ560" s="68"/>
      <c r="BA560" s="68"/>
      <c r="BB560" s="68"/>
      <c r="BC560" s="68">
        <v>17</v>
      </c>
      <c r="BD560" s="68"/>
      <c r="BE560" s="70" t="s">
        <v>3</v>
      </c>
      <c r="BF560" s="87"/>
      <c r="BG560" s="88"/>
      <c r="BH560" s="88"/>
      <c r="BI560" s="88"/>
      <c r="BJ560" s="88"/>
      <c r="BK560" s="88"/>
      <c r="BL560" s="88"/>
      <c r="BM560" s="88"/>
      <c r="BN560" s="88"/>
      <c r="BO560" s="88"/>
      <c r="BP560" s="88"/>
      <c r="BQ560" s="19">
        <v>0.12838852189266181</v>
      </c>
    </row>
    <row r="561" spans="8:69" ht="24" customHeight="1" x14ac:dyDescent="0.2">
      <c r="S561" s="70" t="s">
        <v>0</v>
      </c>
      <c r="T561" s="70" t="s">
        <v>0</v>
      </c>
      <c r="U561" s="70" t="s">
        <v>0</v>
      </c>
      <c r="V561" s="70" t="s">
        <v>0</v>
      </c>
      <c r="W561" s="70" t="s">
        <v>0</v>
      </c>
      <c r="X561" s="70" t="s">
        <v>0</v>
      </c>
      <c r="Y561" s="70" t="s">
        <v>0</v>
      </c>
      <c r="Z561" s="70" t="s">
        <v>0</v>
      </c>
      <c r="AA561" s="70" t="s">
        <v>0</v>
      </c>
      <c r="AB561" s="70" t="s">
        <v>0</v>
      </c>
      <c r="AC561" s="70" t="s">
        <v>0</v>
      </c>
      <c r="AD561" s="70" t="s">
        <v>0</v>
      </c>
      <c r="AK561" s="68"/>
      <c r="AL561" s="81">
        <v>4</v>
      </c>
      <c r="AM561" s="82">
        <v>2</v>
      </c>
      <c r="AN561" s="82">
        <v>0</v>
      </c>
      <c r="AO561" s="77">
        <v>5</v>
      </c>
      <c r="AP561" s="70" t="s">
        <v>3</v>
      </c>
      <c r="AQ561" s="68"/>
      <c r="AR561" s="70"/>
      <c r="AS561" s="70"/>
      <c r="AT561" s="70"/>
      <c r="AU561" s="70"/>
      <c r="AV561" s="70"/>
      <c r="AW561" s="70"/>
      <c r="AX561" s="68"/>
      <c r="AY561" s="68"/>
      <c r="AZ561" s="68"/>
      <c r="BA561" s="68"/>
      <c r="BB561" s="68"/>
      <c r="BC561" s="68">
        <v>15</v>
      </c>
      <c r="BD561" s="68"/>
      <c r="BE561" s="70" t="s">
        <v>3</v>
      </c>
      <c r="BF561" s="87"/>
      <c r="BG561" s="88"/>
      <c r="BH561" s="88"/>
      <c r="BI561" s="88"/>
      <c r="BJ561" s="88"/>
      <c r="BK561" s="88"/>
      <c r="BL561" s="88"/>
      <c r="BM561" s="88"/>
      <c r="BN561" s="88"/>
      <c r="BO561" s="88"/>
      <c r="BP561" s="88"/>
      <c r="BQ561" s="19">
        <v>1.7375496974673436E-2</v>
      </c>
    </row>
    <row r="562" spans="8:69" ht="24" customHeight="1" x14ac:dyDescent="0.2">
      <c r="AK562" s="68"/>
      <c r="AL562" s="81">
        <v>3</v>
      </c>
      <c r="AM562" s="82">
        <v>1</v>
      </c>
      <c r="AN562" s="82">
        <v>-1</v>
      </c>
      <c r="AO562" s="77">
        <v>3</v>
      </c>
      <c r="AP562" s="70" t="s">
        <v>3</v>
      </c>
      <c r="AQ562" s="68"/>
      <c r="AR562" s="70"/>
      <c r="AS562" s="70"/>
      <c r="AT562" s="70"/>
      <c r="AU562" s="70"/>
      <c r="AV562" s="70"/>
      <c r="AW562" s="70"/>
      <c r="AX562" s="68"/>
      <c r="AY562" s="68"/>
      <c r="AZ562" s="68"/>
      <c r="BA562" s="68"/>
      <c r="BB562" s="68"/>
      <c r="BC562" s="68">
        <v>7</v>
      </c>
      <c r="BD562" s="68"/>
      <c r="BE562" s="70" t="s">
        <v>3</v>
      </c>
      <c r="BF562" s="87"/>
      <c r="BG562" s="88"/>
      <c r="BH562" s="88"/>
      <c r="BI562" s="88"/>
      <c r="BJ562" s="88"/>
      <c r="BK562" s="88"/>
      <c r="BL562" s="88"/>
      <c r="BM562" s="88"/>
      <c r="BN562" s="88"/>
      <c r="BO562" s="88"/>
      <c r="BP562" s="88"/>
      <c r="BQ562" s="19">
        <v>5.8288298762360939E-6</v>
      </c>
    </row>
    <row r="563" spans="8:69" ht="24" customHeight="1" x14ac:dyDescent="0.2">
      <c r="AK563" s="68"/>
      <c r="AL563" s="81">
        <v>4</v>
      </c>
      <c r="AM563" s="82">
        <v>2</v>
      </c>
      <c r="AN563" s="82">
        <v>0</v>
      </c>
      <c r="AO563" s="77">
        <v>4</v>
      </c>
      <c r="AP563" s="70" t="s">
        <v>3</v>
      </c>
      <c r="AQ563" s="68"/>
      <c r="AR563" s="70"/>
      <c r="AS563" s="70"/>
      <c r="AT563" s="70"/>
      <c r="AU563" s="70"/>
      <c r="AV563" s="70"/>
      <c r="AW563" s="70"/>
      <c r="AX563" s="68"/>
      <c r="AY563" s="68"/>
      <c r="AZ563" s="68"/>
      <c r="BA563" s="68"/>
      <c r="BB563" s="68"/>
      <c r="BC563" s="68">
        <v>14</v>
      </c>
      <c r="BD563" s="68"/>
      <c r="BE563" s="70" t="s">
        <v>3</v>
      </c>
      <c r="BF563" s="87"/>
      <c r="BG563" s="88"/>
      <c r="BH563" s="88"/>
      <c r="BI563" s="88"/>
      <c r="BJ563" s="88"/>
      <c r="BK563" s="88"/>
      <c r="BL563" s="88"/>
      <c r="BM563" s="88"/>
      <c r="BN563" s="88"/>
      <c r="BO563" s="88"/>
      <c r="BP563" s="88"/>
      <c r="BQ563" s="19">
        <v>6.3920881171189497E-3</v>
      </c>
    </row>
    <row r="564" spans="8:69" ht="24" customHeight="1" x14ac:dyDescent="0.2">
      <c r="AK564" s="68"/>
      <c r="AL564" s="81">
        <v>5</v>
      </c>
      <c r="AM564" s="82">
        <v>4</v>
      </c>
      <c r="AN564" s="82">
        <v>0</v>
      </c>
      <c r="AO564" s="77">
        <v>4</v>
      </c>
      <c r="AP564" s="70" t="s">
        <v>3</v>
      </c>
      <c r="AQ564" s="68"/>
      <c r="AR564" s="68"/>
      <c r="AS564" s="68"/>
      <c r="AT564" s="68"/>
      <c r="AU564" s="68"/>
      <c r="AV564" s="68"/>
      <c r="AW564" s="68"/>
      <c r="AX564" s="68"/>
      <c r="AY564" s="68"/>
      <c r="AZ564" s="68"/>
      <c r="BA564" s="68"/>
      <c r="BB564" s="68"/>
      <c r="BC564" s="68">
        <v>18</v>
      </c>
      <c r="BD564" s="68"/>
      <c r="BE564" s="70" t="s">
        <v>3</v>
      </c>
      <c r="BF564" s="87"/>
      <c r="BG564" s="88"/>
      <c r="BH564" s="88"/>
      <c r="BI564" s="88"/>
      <c r="BJ564" s="88"/>
      <c r="BK564" s="88"/>
      <c r="BL564" s="88"/>
      <c r="BM564" s="88"/>
      <c r="BN564" s="88"/>
      <c r="BO564" s="88"/>
      <c r="BP564" s="88"/>
      <c r="BQ564" s="19">
        <v>0.34899618604353888</v>
      </c>
    </row>
    <row r="565" spans="8:69" ht="24" customHeight="1" x14ac:dyDescent="0.2">
      <c r="H565" t="s">
        <v>93</v>
      </c>
      <c r="I565" s="44">
        <v>0</v>
      </c>
      <c r="J565" s="45">
        <v>1</v>
      </c>
      <c r="K565" s="45">
        <v>1</v>
      </c>
      <c r="L565" s="45">
        <v>1</v>
      </c>
      <c r="M565" s="45">
        <v>1</v>
      </c>
      <c r="N565" s="45">
        <v>1</v>
      </c>
      <c r="O565" s="45">
        <v>2</v>
      </c>
      <c r="P565" s="46">
        <v>1</v>
      </c>
      <c r="Q565" s="70" t="s">
        <v>3</v>
      </c>
      <c r="R565" s="1" t="s">
        <v>72</v>
      </c>
      <c r="AB565" s="38"/>
      <c r="AC565" s="38"/>
      <c r="AD565" s="38" cm="1">
        <f t="array" ref="AD565:AD568">MMULT(I565:P568,AD553:AD560)</f>
        <v>2</v>
      </c>
      <c r="AK565" s="68"/>
      <c r="AL565" s="81">
        <v>2</v>
      </c>
      <c r="AM565" s="82">
        <v>2</v>
      </c>
      <c r="AN565" s="82">
        <v>1</v>
      </c>
      <c r="AO565" s="77">
        <v>3</v>
      </c>
      <c r="AP565" s="70" t="s">
        <v>3</v>
      </c>
      <c r="AQ565" s="68"/>
      <c r="AR565" s="68"/>
      <c r="AS565" s="68"/>
      <c r="AT565" s="68"/>
      <c r="AU565" s="68"/>
      <c r="AV565" s="68"/>
      <c r="AW565" s="68"/>
      <c r="AX565" s="68"/>
      <c r="AY565" s="68"/>
      <c r="AZ565" s="68"/>
      <c r="BA565" s="68"/>
      <c r="BB565" s="68"/>
      <c r="BC565" s="68">
        <v>12</v>
      </c>
      <c r="BD565" s="68"/>
      <c r="BE565" s="70" t="s">
        <v>3</v>
      </c>
      <c r="BF565" s="87"/>
      <c r="BG565" s="88"/>
      <c r="BH565" s="88"/>
      <c r="BI565" s="88"/>
      <c r="BJ565" s="88"/>
      <c r="BK565" s="88"/>
      <c r="BL565" s="88"/>
      <c r="BM565" s="88"/>
      <c r="BN565" s="88"/>
      <c r="BO565" s="88"/>
      <c r="BP565" s="88"/>
      <c r="BQ565" s="19">
        <v>8.6507505580367937E-4</v>
      </c>
    </row>
    <row r="566" spans="8:69" ht="24" customHeight="1" x14ac:dyDescent="0.2">
      <c r="I566" s="48">
        <v>1</v>
      </c>
      <c r="J566" s="49">
        <v>0</v>
      </c>
      <c r="K566" s="49">
        <v>0</v>
      </c>
      <c r="L566" s="49">
        <v>0</v>
      </c>
      <c r="M566" s="49">
        <v>0</v>
      </c>
      <c r="N566" s="49">
        <v>0</v>
      </c>
      <c r="O566" s="49">
        <v>0</v>
      </c>
      <c r="P566" s="50">
        <v>-1</v>
      </c>
      <c r="Q566" s="70" t="s">
        <v>3</v>
      </c>
      <c r="AB566" s="39"/>
      <c r="AC566" s="39"/>
      <c r="AD566" s="39">
        <v>1</v>
      </c>
      <c r="AK566" s="68"/>
      <c r="AL566" s="81">
        <v>4</v>
      </c>
      <c r="AM566" s="82">
        <v>4</v>
      </c>
      <c r="AN566" s="82">
        <v>0</v>
      </c>
      <c r="AO566" s="77">
        <v>5</v>
      </c>
      <c r="AP566" s="70" t="s">
        <v>3</v>
      </c>
      <c r="AQ566" s="68"/>
      <c r="AR566" s="68"/>
      <c r="AS566" s="68"/>
      <c r="AT566" s="68"/>
      <c r="AU566" s="68"/>
      <c r="AV566" s="68"/>
      <c r="AW566" s="68"/>
      <c r="AX566" s="68"/>
      <c r="AY566" s="68"/>
      <c r="AZ566" s="68"/>
      <c r="BA566" s="68"/>
      <c r="BB566" s="68"/>
      <c r="BC566" s="68">
        <v>17</v>
      </c>
      <c r="BD566" s="68"/>
      <c r="BE566" s="70" t="s">
        <v>3</v>
      </c>
      <c r="BF566" s="87"/>
      <c r="BG566" s="88"/>
      <c r="BH566" s="88"/>
      <c r="BI566" s="88"/>
      <c r="BJ566" s="88"/>
      <c r="BK566" s="88"/>
      <c r="BL566" s="88"/>
      <c r="BM566" s="88"/>
      <c r="BN566" s="88"/>
      <c r="BO566" s="88"/>
      <c r="BP566" s="88"/>
      <c r="BQ566" s="19">
        <v>0.12838852189266181</v>
      </c>
    </row>
    <row r="567" spans="8:69" ht="24" customHeight="1" x14ac:dyDescent="0.2">
      <c r="I567" s="48">
        <v>1</v>
      </c>
      <c r="J567" s="49">
        <v>1</v>
      </c>
      <c r="K567" s="49">
        <v>0</v>
      </c>
      <c r="L567" s="49">
        <v>1</v>
      </c>
      <c r="M567" s="49">
        <v>1</v>
      </c>
      <c r="N567" s="49">
        <v>0</v>
      </c>
      <c r="O567" s="49">
        <v>0</v>
      </c>
      <c r="P567" s="50">
        <v>-1</v>
      </c>
      <c r="Q567" s="70" t="s">
        <v>3</v>
      </c>
      <c r="AB567" s="39"/>
      <c r="AC567" s="39"/>
      <c r="AD567" s="39">
        <v>3</v>
      </c>
      <c r="AK567" s="68"/>
      <c r="AL567" s="81">
        <v>4</v>
      </c>
      <c r="AM567" s="82">
        <v>2</v>
      </c>
      <c r="AN567" s="82">
        <v>0</v>
      </c>
      <c r="AO567" s="77">
        <v>5</v>
      </c>
      <c r="AP567" s="70" t="s">
        <v>3</v>
      </c>
      <c r="AQ567" s="68"/>
      <c r="AR567" s="68"/>
      <c r="AS567" s="68"/>
      <c r="AT567" s="68"/>
      <c r="AU567" s="68"/>
      <c r="AV567" s="68"/>
      <c r="AW567" s="68"/>
      <c r="AX567" s="68"/>
      <c r="AY567" s="68"/>
      <c r="AZ567" s="68"/>
      <c r="BA567" s="68"/>
      <c r="BB567" s="68"/>
      <c r="BC567" s="68">
        <v>15</v>
      </c>
      <c r="BD567" s="68"/>
      <c r="BE567" s="70" t="s">
        <v>3</v>
      </c>
      <c r="BF567" s="87"/>
      <c r="BG567" s="88"/>
      <c r="BH567" s="88"/>
      <c r="BI567" s="88"/>
      <c r="BJ567" s="88"/>
      <c r="BK567" s="88"/>
      <c r="BL567" s="88"/>
      <c r="BM567" s="88"/>
      <c r="BN567" s="88"/>
      <c r="BO567" s="88"/>
      <c r="BP567" s="88"/>
      <c r="BQ567" s="19">
        <v>1.7375496974673436E-2</v>
      </c>
    </row>
    <row r="568" spans="8:69" ht="24" customHeight="1" x14ac:dyDescent="0.2">
      <c r="I568" s="51">
        <v>0</v>
      </c>
      <c r="J568" s="52">
        <v>1</v>
      </c>
      <c r="K568" s="52">
        <v>1</v>
      </c>
      <c r="L568" s="52">
        <v>0</v>
      </c>
      <c r="M568" s="52">
        <v>1</v>
      </c>
      <c r="N568" s="52">
        <v>2</v>
      </c>
      <c r="O568" s="52">
        <v>2</v>
      </c>
      <c r="P568" s="53">
        <v>1</v>
      </c>
      <c r="Q568" s="70" t="s">
        <v>3</v>
      </c>
      <c r="AB568" s="40"/>
      <c r="AC568" s="40"/>
      <c r="AD568" s="40">
        <v>1</v>
      </c>
      <c r="AK568" s="68"/>
      <c r="AL568" s="81">
        <v>0</v>
      </c>
      <c r="AM568" s="82">
        <v>0</v>
      </c>
      <c r="AN568" s="82">
        <v>0</v>
      </c>
      <c r="AO568" s="77">
        <v>0</v>
      </c>
      <c r="AP568" s="70" t="s">
        <v>3</v>
      </c>
      <c r="AQ568" s="68"/>
      <c r="AR568" s="68"/>
      <c r="AS568" s="68"/>
      <c r="AT568" s="68"/>
      <c r="AU568" s="68"/>
      <c r="AV568" s="68"/>
      <c r="AW568" s="68"/>
      <c r="AX568" s="68"/>
      <c r="AY568" s="68"/>
      <c r="AZ568" s="68"/>
      <c r="BA568" s="68"/>
      <c r="BB568" s="68"/>
      <c r="BC568" s="68">
        <v>0</v>
      </c>
      <c r="BD568" s="68"/>
      <c r="BE568" s="70" t="s">
        <v>3</v>
      </c>
      <c r="BF568" s="87"/>
      <c r="BG568" s="88"/>
      <c r="BH568" s="88"/>
      <c r="BI568" s="88"/>
      <c r="BJ568" s="88"/>
      <c r="BK568" s="88"/>
      <c r="BL568" s="88"/>
      <c r="BM568" s="88"/>
      <c r="BN568" s="88"/>
      <c r="BO568" s="88"/>
      <c r="BP568" s="88"/>
      <c r="BQ568" s="19">
        <v>5.3152048444250573E-9</v>
      </c>
    </row>
    <row r="569" spans="8:69" ht="24" customHeight="1" x14ac:dyDescent="0.2">
      <c r="AK569" s="68"/>
      <c r="AL569" s="81" cm="1">
        <f t="array" ref="AL569:AO569">TRANSPOSE(AD570:AD573)</f>
        <v>3</v>
      </c>
      <c r="AM569" s="82">
        <v>2</v>
      </c>
      <c r="AN569" s="82">
        <v>1</v>
      </c>
      <c r="AO569" s="77">
        <v>2</v>
      </c>
      <c r="AP569" s="70" t="s">
        <v>3</v>
      </c>
      <c r="AQ569" s="68"/>
      <c r="AR569" s="68"/>
      <c r="AS569" s="68"/>
      <c r="AT569" s="68"/>
      <c r="AU569" s="68"/>
      <c r="AV569" s="68"/>
      <c r="AW569" s="68"/>
      <c r="AX569" s="68"/>
      <c r="AY569" s="68"/>
      <c r="AZ569" s="68"/>
      <c r="BA569" s="68"/>
      <c r="BB569" s="68"/>
      <c r="BC569" s="68">
        <v>13</v>
      </c>
      <c r="BD569" s="68"/>
      <c r="BE569" s="70" t="s">
        <v>3</v>
      </c>
      <c r="BF569" s="89"/>
      <c r="BG569" s="90"/>
      <c r="BH569" s="90"/>
      <c r="BI569" s="90"/>
      <c r="BJ569" s="90"/>
      <c r="BK569" s="90"/>
      <c r="BL569" s="90"/>
      <c r="BM569" s="90"/>
      <c r="BN569" s="90"/>
      <c r="BO569" s="90"/>
      <c r="BP569" s="90"/>
      <c r="BQ569" s="20">
        <v>2.3515178044443362E-3</v>
      </c>
    </row>
    <row r="570" spans="8:69" ht="24" customHeight="1" x14ac:dyDescent="0.2">
      <c r="H570" t="s">
        <v>94</v>
      </c>
      <c r="I570" s="44">
        <v>1</v>
      </c>
      <c r="J570" s="45">
        <v>0</v>
      </c>
      <c r="K570" s="45">
        <v>0</v>
      </c>
      <c r="L570" s="45">
        <v>1</v>
      </c>
      <c r="M570" s="45">
        <v>1</v>
      </c>
      <c r="N570" s="45">
        <v>1</v>
      </c>
      <c r="O570" s="45">
        <v>2</v>
      </c>
      <c r="P570" s="46">
        <v>1</v>
      </c>
      <c r="Q570" s="70" t="s">
        <v>3</v>
      </c>
      <c r="R570" s="1" t="s">
        <v>75</v>
      </c>
      <c r="S570" s="38"/>
      <c r="T570" s="38"/>
      <c r="U570" s="38"/>
      <c r="V570" s="38"/>
      <c r="W570" s="38"/>
      <c r="X570" s="38"/>
      <c r="Y570" s="38"/>
      <c r="Z570" s="38"/>
      <c r="AA570" s="38"/>
      <c r="AB570" s="38"/>
      <c r="AC570" s="38"/>
      <c r="AD570" s="38" cm="1">
        <f t="array" ref="AD570:AD577">MMULT(I570:P577,AD553:AD560)</f>
        <v>3</v>
      </c>
      <c r="AK570" s="68"/>
      <c r="AL570" s="70"/>
      <c r="AM570" s="70"/>
      <c r="AN570" s="70"/>
      <c r="AO570" s="70"/>
      <c r="AP570" s="70"/>
      <c r="AQ570" s="68"/>
      <c r="AR570" s="68"/>
      <c r="AS570" s="68"/>
      <c r="AT570" s="68"/>
      <c r="AU570" s="68"/>
      <c r="AV570" s="68"/>
      <c r="AW570" s="68"/>
      <c r="AX570" s="68"/>
      <c r="AY570" s="68"/>
      <c r="AZ570" s="68"/>
      <c r="BA570" s="68"/>
      <c r="BB570" s="68"/>
      <c r="BC570" s="68"/>
      <c r="BD570" s="68"/>
      <c r="BE570" s="68"/>
      <c r="BF570" s="70"/>
      <c r="BG570" s="70"/>
      <c r="BH570" s="70"/>
      <c r="BI570" s="70"/>
      <c r="BJ570" s="70"/>
      <c r="BK570" s="70"/>
      <c r="BL570" s="70"/>
      <c r="BM570" s="70"/>
      <c r="BN570" s="70"/>
      <c r="BO570" s="70"/>
      <c r="BP570" s="70"/>
      <c r="BQ570" s="70"/>
    </row>
    <row r="571" spans="8:69" ht="24" customHeight="1" x14ac:dyDescent="0.2">
      <c r="I571" s="48">
        <v>1</v>
      </c>
      <c r="J571" s="49">
        <v>0</v>
      </c>
      <c r="K571" s="49">
        <v>1</v>
      </c>
      <c r="L571" s="49">
        <v>0</v>
      </c>
      <c r="M571" s="49">
        <v>1</v>
      </c>
      <c r="N571" s="49">
        <v>0</v>
      </c>
      <c r="O571" s="49">
        <v>0</v>
      </c>
      <c r="P571" s="50">
        <v>3</v>
      </c>
      <c r="Q571" s="70" t="s">
        <v>3</v>
      </c>
      <c r="S571" s="39"/>
      <c r="T571" s="39"/>
      <c r="U571" s="39"/>
      <c r="V571" s="39"/>
      <c r="W571" s="39"/>
      <c r="X571" s="39"/>
      <c r="Y571" s="39"/>
      <c r="Z571" s="39"/>
      <c r="AA571" s="39"/>
      <c r="AB571" s="39"/>
      <c r="AC571" s="39"/>
      <c r="AD571" s="39">
        <v>2</v>
      </c>
      <c r="AK571" s="68"/>
      <c r="AL571" s="70"/>
      <c r="AM571" s="70"/>
      <c r="AN571" s="70"/>
      <c r="AO571" s="70"/>
      <c r="AP571" s="70"/>
      <c r="AR571" s="68"/>
      <c r="AS571" s="68"/>
      <c r="AT571" s="68"/>
      <c r="AU571" s="68"/>
      <c r="AV571" s="68"/>
      <c r="AW571" s="68"/>
      <c r="AX571" s="68"/>
      <c r="AY571" s="68"/>
      <c r="AZ571" s="68"/>
      <c r="BA571" s="68"/>
      <c r="BB571" s="68"/>
      <c r="BC571" s="68"/>
      <c r="BD571" s="68"/>
      <c r="BE571" s="68"/>
      <c r="BF571" s="70" t="s">
        <v>0</v>
      </c>
      <c r="BG571" s="70" t="s">
        <v>0</v>
      </c>
      <c r="BH571" s="70" t="s">
        <v>0</v>
      </c>
      <c r="BI571" s="70" t="s">
        <v>0</v>
      </c>
      <c r="BJ571" s="70" t="s">
        <v>0</v>
      </c>
      <c r="BK571" s="70" t="s">
        <v>0</v>
      </c>
      <c r="BL571" s="70" t="s">
        <v>0</v>
      </c>
      <c r="BM571" s="70" t="s">
        <v>0</v>
      </c>
      <c r="BN571" s="70" t="s">
        <v>0</v>
      </c>
      <c r="BO571" s="70" t="s">
        <v>0</v>
      </c>
      <c r="BP571" s="70" t="s">
        <v>0</v>
      </c>
      <c r="BQ571" s="70" t="s">
        <v>0</v>
      </c>
    </row>
    <row r="572" spans="8:69" ht="24" customHeight="1" x14ac:dyDescent="0.2">
      <c r="I572" s="48">
        <v>0</v>
      </c>
      <c r="J572" s="49">
        <v>1</v>
      </c>
      <c r="K572" s="49">
        <v>0</v>
      </c>
      <c r="L572" s="49">
        <v>1</v>
      </c>
      <c r="M572" s="49">
        <v>0</v>
      </c>
      <c r="N572" s="49">
        <v>0</v>
      </c>
      <c r="O572" s="49">
        <v>-1</v>
      </c>
      <c r="P572" s="50">
        <v>0</v>
      </c>
      <c r="Q572" s="70" t="s">
        <v>3</v>
      </c>
      <c r="S572" s="39"/>
      <c r="T572" s="39"/>
      <c r="U572" s="39"/>
      <c r="V572" s="39"/>
      <c r="W572" s="39"/>
      <c r="X572" s="39"/>
      <c r="Y572" s="39"/>
      <c r="Z572" s="39"/>
      <c r="AA572" s="39"/>
      <c r="AB572" s="39"/>
      <c r="AC572" s="39"/>
      <c r="AD572" s="39">
        <v>1</v>
      </c>
      <c r="AK572" s="68"/>
      <c r="AL572" s="70"/>
      <c r="AM572" s="70"/>
      <c r="AN572" s="70"/>
      <c r="AO572" s="70"/>
      <c r="AP572" s="70"/>
      <c r="AQ572" s="70"/>
      <c r="AR572" s="70"/>
      <c r="AS572" s="70"/>
      <c r="AT572" s="70"/>
      <c r="AU572" s="70"/>
      <c r="AV572" s="70"/>
      <c r="AW572" s="70"/>
      <c r="AX572" s="70"/>
      <c r="AY572" s="70"/>
      <c r="AZ572" s="70"/>
      <c r="BA572" s="70"/>
      <c r="BB572" s="70"/>
      <c r="BC572" s="70"/>
      <c r="BD572" s="70"/>
      <c r="BE572" s="70"/>
      <c r="BF572" s="70"/>
      <c r="BG572" s="70"/>
      <c r="BH572" s="70"/>
      <c r="BI572" s="70"/>
      <c r="BJ572" s="70"/>
      <c r="BK572" s="70"/>
      <c r="BL572" s="70"/>
      <c r="BM572" s="70"/>
      <c r="BN572" s="70"/>
      <c r="BO572" s="70"/>
      <c r="BP572" s="70"/>
      <c r="BQ572" s="70"/>
    </row>
    <row r="573" spans="8:69" ht="24" customHeight="1" x14ac:dyDescent="0.2">
      <c r="I573" s="51">
        <v>0</v>
      </c>
      <c r="J573" s="52">
        <v>1</v>
      </c>
      <c r="K573" s="52">
        <v>1</v>
      </c>
      <c r="L573" s="52">
        <v>1</v>
      </c>
      <c r="M573" s="52">
        <v>1</v>
      </c>
      <c r="N573" s="52">
        <v>0</v>
      </c>
      <c r="O573" s="52">
        <v>2</v>
      </c>
      <c r="P573" s="53">
        <v>1</v>
      </c>
      <c r="Q573" s="70" t="s">
        <v>3</v>
      </c>
      <c r="S573" s="40"/>
      <c r="T573" s="40"/>
      <c r="U573" s="40"/>
      <c r="V573" s="40"/>
      <c r="W573" s="40"/>
      <c r="X573" s="40"/>
      <c r="Y573" s="40"/>
      <c r="Z573" s="40"/>
      <c r="AA573" s="40"/>
      <c r="AB573" s="40"/>
      <c r="AC573" s="40"/>
      <c r="AD573" s="40">
        <v>2</v>
      </c>
      <c r="AK573" s="68"/>
      <c r="AL573" s="70"/>
      <c r="AM573" s="70"/>
      <c r="AN573" s="70"/>
      <c r="AO573" s="70"/>
      <c r="AP573" s="70"/>
      <c r="AQ573" s="70" t="s">
        <v>77</v>
      </c>
      <c r="AR573" s="70"/>
      <c r="AS573" s="70"/>
      <c r="AT573" s="70"/>
      <c r="AU573" s="70"/>
      <c r="AV573" s="70"/>
      <c r="AW573" s="70"/>
      <c r="AX573" s="70"/>
      <c r="AY573" s="70"/>
      <c r="AZ573" s="70"/>
      <c r="BA573" s="70"/>
      <c r="BB573" s="70"/>
      <c r="BC573" s="70"/>
      <c r="BD573" s="70"/>
      <c r="BE573" s="70"/>
      <c r="BF573" s="70"/>
      <c r="BG573" s="70"/>
      <c r="BH573" s="70"/>
      <c r="BI573" s="70"/>
      <c r="BJ573" s="70"/>
      <c r="BK573" s="70"/>
      <c r="BL573" s="70"/>
      <c r="BM573" s="70"/>
      <c r="BN573" s="70"/>
      <c r="BO573" s="70"/>
      <c r="BP573" s="70"/>
      <c r="BQ573" s="70"/>
    </row>
    <row r="574" spans="8:69" ht="24" customHeight="1" x14ac:dyDescent="0.2">
      <c r="H574" t="s">
        <v>95</v>
      </c>
      <c r="I574" s="44">
        <v>1</v>
      </c>
      <c r="J574" s="45">
        <v>0</v>
      </c>
      <c r="K574" s="45">
        <v>0</v>
      </c>
      <c r="L574" s="45">
        <v>1</v>
      </c>
      <c r="M574" s="45">
        <v>1</v>
      </c>
      <c r="N574" s="45">
        <v>1</v>
      </c>
      <c r="O574" s="45">
        <v>-1</v>
      </c>
      <c r="P574" s="46">
        <v>1</v>
      </c>
      <c r="Q574" s="70" t="s">
        <v>3</v>
      </c>
      <c r="R574" s="1" t="s">
        <v>77</v>
      </c>
      <c r="S574" s="38"/>
      <c r="T574" s="38"/>
      <c r="U574" s="38"/>
      <c r="V574" s="38"/>
      <c r="W574" s="38"/>
      <c r="X574" s="38"/>
      <c r="Y574" s="38"/>
      <c r="Z574" s="38"/>
      <c r="AA574" s="38"/>
      <c r="AB574" s="38"/>
      <c r="AC574" s="38"/>
      <c r="AD574" s="38">
        <v>3</v>
      </c>
      <c r="AK574" s="68"/>
      <c r="AL574" s="70"/>
      <c r="AM574" s="70"/>
      <c r="AN574" s="70"/>
      <c r="AO574" s="70"/>
      <c r="AP574" s="70"/>
      <c r="AQ574" s="70"/>
      <c r="AR574" s="72" cm="1">
        <f t="array" ref="AR574:BB577">AR537:BB540</f>
        <v>2</v>
      </c>
      <c r="AS574" s="73">
        <v>2</v>
      </c>
      <c r="AT574" s="73">
        <v>1</v>
      </c>
      <c r="AU574" s="73">
        <v>1</v>
      </c>
      <c r="AV574" s="73">
        <v>0</v>
      </c>
      <c r="AW574" s="73">
        <v>1</v>
      </c>
      <c r="AX574" s="73">
        <v>2</v>
      </c>
      <c r="AY574" s="73">
        <v>2</v>
      </c>
      <c r="AZ574" s="73">
        <v>1</v>
      </c>
      <c r="BA574" s="73">
        <v>1</v>
      </c>
      <c r="BB574" s="73">
        <v>2</v>
      </c>
      <c r="BC574" s="73" cm="1">
        <f t="array" ref="BC574:BC577">AD574:AD577</f>
        <v>3</v>
      </c>
      <c r="BD574" s="70"/>
      <c r="BE574" s="70" t="s">
        <v>3</v>
      </c>
      <c r="BF574" s="72"/>
      <c r="BG574" s="73"/>
      <c r="BH574" s="73"/>
      <c r="BI574" s="73"/>
      <c r="BJ574" s="73"/>
      <c r="BK574" s="73"/>
      <c r="BL574" s="73"/>
      <c r="BM574" s="73"/>
      <c r="BN574" s="73"/>
      <c r="BO574" s="73"/>
      <c r="BP574" s="73"/>
      <c r="BQ574" s="73" cm="1">
        <f t="array" ref="BQ574:BQ577">MMULT(AR574:BC577,_xlfn.ANCHORARRAY(BQ558))</f>
        <v>1.7044197342929024</v>
      </c>
    </row>
    <row r="575" spans="8:69" ht="24" customHeight="1" x14ac:dyDescent="0.2">
      <c r="I575" s="48">
        <v>1</v>
      </c>
      <c r="J575" s="49">
        <v>0</v>
      </c>
      <c r="K575" s="49">
        <v>1</v>
      </c>
      <c r="L575" s="49">
        <v>0</v>
      </c>
      <c r="M575" s="49">
        <v>-1</v>
      </c>
      <c r="N575" s="49">
        <v>0</v>
      </c>
      <c r="O575" s="49">
        <v>0</v>
      </c>
      <c r="P575" s="50">
        <v>1</v>
      </c>
      <c r="Q575" s="70" t="s">
        <v>3</v>
      </c>
      <c r="S575" s="39"/>
      <c r="T575" s="39"/>
      <c r="U575" s="39"/>
      <c r="V575" s="39"/>
      <c r="W575" s="39"/>
      <c r="X575" s="39"/>
      <c r="Y575" s="39"/>
      <c r="Z575" s="39"/>
      <c r="AA575" s="39"/>
      <c r="AB575" s="39"/>
      <c r="AC575" s="39"/>
      <c r="AD575" s="39">
        <v>0</v>
      </c>
      <c r="AK575" s="68"/>
      <c r="AL575" s="70"/>
      <c r="AM575" s="70"/>
      <c r="AN575" s="70"/>
      <c r="AO575" s="70"/>
      <c r="AP575" s="70"/>
      <c r="AQ575" s="70"/>
      <c r="AR575" s="74">
        <v>2</v>
      </c>
      <c r="AS575" s="75">
        <v>0</v>
      </c>
      <c r="AT575" s="75">
        <v>2</v>
      </c>
      <c r="AU575" s="75">
        <v>0</v>
      </c>
      <c r="AV575" s="75">
        <v>1</v>
      </c>
      <c r="AW575" s="75">
        <v>0</v>
      </c>
      <c r="AX575" s="75">
        <v>2</v>
      </c>
      <c r="AY575" s="75">
        <v>0</v>
      </c>
      <c r="AZ575" s="75">
        <v>2</v>
      </c>
      <c r="BA575" s="75">
        <v>0</v>
      </c>
      <c r="BB575" s="75">
        <v>0</v>
      </c>
      <c r="BC575" s="75">
        <v>0</v>
      </c>
      <c r="BD575" s="70"/>
      <c r="BE575" s="70" t="s">
        <v>3</v>
      </c>
      <c r="BF575" s="74"/>
      <c r="BG575" s="75"/>
      <c r="BH575" s="75"/>
      <c r="BI575" s="75"/>
      <c r="BJ575" s="75"/>
      <c r="BK575" s="75"/>
      <c r="BL575" s="75"/>
      <c r="BM575" s="75"/>
      <c r="BN575" s="75"/>
      <c r="BO575" s="75"/>
      <c r="BP575" s="75"/>
      <c r="BQ575" s="75">
        <v>1.9095446605746791</v>
      </c>
    </row>
    <row r="576" spans="8:69" ht="24" customHeight="1" x14ac:dyDescent="0.2">
      <c r="I576" s="48">
        <v>1</v>
      </c>
      <c r="J576" s="49">
        <v>1</v>
      </c>
      <c r="K576" s="49">
        <v>0</v>
      </c>
      <c r="L576" s="49">
        <v>1</v>
      </c>
      <c r="M576" s="49">
        <v>0</v>
      </c>
      <c r="N576" s="49">
        <v>1</v>
      </c>
      <c r="O576" s="49">
        <v>-1</v>
      </c>
      <c r="P576" s="50">
        <v>3</v>
      </c>
      <c r="Q576" s="70" t="s">
        <v>3</v>
      </c>
      <c r="S576" s="39"/>
      <c r="T576" s="39"/>
      <c r="U576" s="39"/>
      <c r="V576" s="39"/>
      <c r="W576" s="39"/>
      <c r="X576" s="39"/>
      <c r="Y576" s="39"/>
      <c r="Z576" s="39"/>
      <c r="AA576" s="39"/>
      <c r="AB576" s="39"/>
      <c r="AC576" s="39"/>
      <c r="AD576" s="39">
        <v>2</v>
      </c>
      <c r="AK576" s="68"/>
      <c r="AL576" s="70"/>
      <c r="AM576" s="70"/>
      <c r="AN576" s="70"/>
      <c r="AO576" s="70"/>
      <c r="AP576" s="70"/>
      <c r="AQ576" s="70"/>
      <c r="AR576" s="74">
        <v>4</v>
      </c>
      <c r="AS576" s="75">
        <v>2</v>
      </c>
      <c r="AT576" s="75">
        <v>3</v>
      </c>
      <c r="AU576" s="75">
        <v>0</v>
      </c>
      <c r="AV576" s="75">
        <v>0</v>
      </c>
      <c r="AW576" s="75">
        <v>1</v>
      </c>
      <c r="AX576" s="75">
        <v>4</v>
      </c>
      <c r="AY576" s="75">
        <v>2</v>
      </c>
      <c r="AZ576" s="75">
        <v>3</v>
      </c>
      <c r="BA576" s="75">
        <v>0</v>
      </c>
      <c r="BB576" s="75">
        <v>2</v>
      </c>
      <c r="BC576" s="75">
        <v>2</v>
      </c>
      <c r="BD576" s="70"/>
      <c r="BE576" s="70" t="s">
        <v>3</v>
      </c>
      <c r="BF576" s="74"/>
      <c r="BG576" s="75"/>
      <c r="BH576" s="75"/>
      <c r="BI576" s="75"/>
      <c r="BJ576" s="75"/>
      <c r="BK576" s="75"/>
      <c r="BL576" s="75"/>
      <c r="BM576" s="75"/>
      <c r="BN576" s="75"/>
      <c r="BO576" s="75"/>
      <c r="BP576" s="75"/>
      <c r="BQ576" s="75">
        <v>3.5768560542839145</v>
      </c>
    </row>
    <row r="577" spans="9:69" ht="24" customHeight="1" x14ac:dyDescent="0.2">
      <c r="I577" s="51">
        <v>0</v>
      </c>
      <c r="J577" s="52">
        <v>1</v>
      </c>
      <c r="K577" s="52">
        <v>0</v>
      </c>
      <c r="L577" s="52">
        <v>2</v>
      </c>
      <c r="M577" s="52">
        <v>1</v>
      </c>
      <c r="N577" s="52">
        <v>0</v>
      </c>
      <c r="O577" s="52">
        <v>2</v>
      </c>
      <c r="P577" s="53">
        <v>1</v>
      </c>
      <c r="Q577" s="70" t="s">
        <v>3</v>
      </c>
      <c r="S577" s="40"/>
      <c r="T577" s="40"/>
      <c r="U577" s="40"/>
      <c r="V577" s="40"/>
      <c r="W577" s="40"/>
      <c r="X577" s="40"/>
      <c r="Y577" s="40"/>
      <c r="Z577" s="40"/>
      <c r="AA577" s="40"/>
      <c r="AB577" s="40"/>
      <c r="AC577" s="40"/>
      <c r="AD577" s="40">
        <v>3</v>
      </c>
      <c r="AK577" s="68"/>
      <c r="AL577" s="70"/>
      <c r="AM577" s="70"/>
      <c r="AN577" s="70"/>
      <c r="AO577" s="70"/>
      <c r="AP577" s="70"/>
      <c r="AQ577" s="70"/>
      <c r="AR577" s="76">
        <v>5</v>
      </c>
      <c r="AS577" s="77">
        <v>2</v>
      </c>
      <c r="AT577" s="77">
        <v>5</v>
      </c>
      <c r="AU577" s="77">
        <v>5</v>
      </c>
      <c r="AV577" s="77">
        <v>2</v>
      </c>
      <c r="AW577" s="77">
        <v>4</v>
      </c>
      <c r="AX577" s="77">
        <v>5</v>
      </c>
      <c r="AY577" s="77">
        <v>2</v>
      </c>
      <c r="AZ577" s="77">
        <v>5</v>
      </c>
      <c r="BA577" s="77">
        <v>5</v>
      </c>
      <c r="BB577" s="77">
        <v>4</v>
      </c>
      <c r="BC577" s="77">
        <v>3</v>
      </c>
      <c r="BD577" s="70"/>
      <c r="BE577" s="70" t="s">
        <v>3</v>
      </c>
      <c r="BF577" s="76"/>
      <c r="BG577" s="77"/>
      <c r="BH577" s="77"/>
      <c r="BI577" s="77"/>
      <c r="BJ577" s="77"/>
      <c r="BK577" s="77"/>
      <c r="BL577" s="77"/>
      <c r="BM577" s="77"/>
      <c r="BN577" s="77"/>
      <c r="BO577" s="77"/>
      <c r="BP577" s="77"/>
      <c r="BQ577" s="77">
        <v>4.983696934134338</v>
      </c>
    </row>
  </sheetData>
  <conditionalFormatting sqref="AJ99:AJ108">
    <cfRule type="dataBar" priority="50">
      <dataBar>
        <cfvo type="num" val="0"/>
        <cfvo type="num" val="1"/>
        <color rgb="FFFFB628"/>
      </dataBar>
      <extLst>
        <ext xmlns:x14="http://schemas.microsoft.com/office/spreadsheetml/2009/9/main" uri="{B025F937-C7B1-47D3-B67F-A62EFF666E3E}">
          <x14:id>{D99028F9-0163-4645-95CA-BAC61C680DF4}</x14:id>
        </ext>
      </extLst>
    </cfRule>
  </conditionalFormatting>
  <conditionalFormatting sqref="AJ109:AJ110">
    <cfRule type="dataBar" priority="49">
      <dataBar>
        <cfvo type="num" val="0"/>
        <cfvo type="num" val="1"/>
        <color rgb="FFFFB628"/>
      </dataBar>
      <extLst>
        <ext xmlns:x14="http://schemas.microsoft.com/office/spreadsheetml/2009/9/main" uri="{B025F937-C7B1-47D3-B67F-A62EFF666E3E}">
          <x14:id>{CC778CD1-BCF7-A341-B5C4-D8DBC9F71683}</x14:id>
        </ext>
      </extLst>
    </cfRule>
  </conditionalFormatting>
  <conditionalFormatting sqref="AK99:AS108">
    <cfRule type="dataBar" priority="48">
      <dataBar>
        <cfvo type="num" val="0"/>
        <cfvo type="num" val="1"/>
        <color rgb="FFFFB628"/>
      </dataBar>
      <extLst>
        <ext xmlns:x14="http://schemas.microsoft.com/office/spreadsheetml/2009/9/main" uri="{B025F937-C7B1-47D3-B67F-A62EFF666E3E}">
          <x14:id>{C69B54F6-44CD-F749-94B4-854CE0D23C53}</x14:id>
        </ext>
      </extLst>
    </cfRule>
  </conditionalFormatting>
  <conditionalFormatting sqref="AK109:AS110">
    <cfRule type="dataBar" priority="47">
      <dataBar>
        <cfvo type="num" val="0"/>
        <cfvo type="num" val="1"/>
        <color rgb="FFFFB628"/>
      </dataBar>
      <extLst>
        <ext xmlns:x14="http://schemas.microsoft.com/office/spreadsheetml/2009/9/main" uri="{B025F937-C7B1-47D3-B67F-A62EFF666E3E}">
          <x14:id>{AA34307B-AA04-C24C-B3D0-928CE660F482}</x14:id>
        </ext>
      </extLst>
    </cfRule>
  </conditionalFormatting>
  <conditionalFormatting sqref="AR125:AR134">
    <cfRule type="dataBar" priority="36">
      <dataBar>
        <cfvo type="num" val="0"/>
        <cfvo type="num" val="1"/>
        <color rgb="FFFFB628"/>
      </dataBar>
      <extLst>
        <ext xmlns:x14="http://schemas.microsoft.com/office/spreadsheetml/2009/9/main" uri="{B025F937-C7B1-47D3-B67F-A62EFF666E3E}">
          <x14:id>{97797087-6549-7449-8205-622B01885313}</x14:id>
        </ext>
      </extLst>
    </cfRule>
  </conditionalFormatting>
  <conditionalFormatting sqref="AR165:AR174">
    <cfRule type="dataBar" priority="29">
      <dataBar>
        <cfvo type="num" val="0"/>
        <cfvo type="num" val="1"/>
        <color rgb="FFFFB628"/>
      </dataBar>
      <extLst>
        <ext xmlns:x14="http://schemas.microsoft.com/office/spreadsheetml/2009/9/main" uri="{B025F937-C7B1-47D3-B67F-A62EFF666E3E}">
          <x14:id>{324B75F2-D2EB-BF40-B62A-487C7F6422DB}</x14:id>
        </ext>
      </extLst>
    </cfRule>
  </conditionalFormatting>
  <conditionalFormatting sqref="AR175:BC177 AR180:BC180">
    <cfRule type="dataBar" priority="30">
      <dataBar>
        <cfvo type="num" val="0"/>
        <cfvo type="num" val="1"/>
        <color rgb="FFFFB628"/>
      </dataBar>
      <extLst>
        <ext xmlns:x14="http://schemas.microsoft.com/office/spreadsheetml/2009/9/main" uri="{B025F937-C7B1-47D3-B67F-A62EFF666E3E}">
          <x14:id>{78A30AB2-A211-9A4E-8D7A-0EFC04FC8A5A}</x14:id>
        </ext>
      </extLst>
    </cfRule>
  </conditionalFormatting>
  <conditionalFormatting sqref="AS125:BA134">
    <cfRule type="dataBar" priority="34">
      <dataBar>
        <cfvo type="num" val="0"/>
        <cfvo type="num" val="1"/>
        <color rgb="FFFFB628"/>
      </dataBar>
      <extLst>
        <ext xmlns:x14="http://schemas.microsoft.com/office/spreadsheetml/2009/9/main" uri="{B025F937-C7B1-47D3-B67F-A62EFF666E3E}">
          <x14:id>{595DED47-E607-344D-B7A3-AD287CEC08F5}</x14:id>
        </ext>
      </extLst>
    </cfRule>
  </conditionalFormatting>
  <conditionalFormatting sqref="AS165:BA174">
    <cfRule type="dataBar" priority="28">
      <dataBar>
        <cfvo type="num" val="0"/>
        <cfvo type="num" val="1"/>
        <color rgb="FFFFB628"/>
      </dataBar>
      <extLst>
        <ext xmlns:x14="http://schemas.microsoft.com/office/spreadsheetml/2009/9/main" uri="{B025F937-C7B1-47D3-B67F-A62EFF666E3E}">
          <x14:id>{D468FA9C-6E00-4A4B-80AE-1AC192FF92EE}</x14:id>
        </ext>
      </extLst>
    </cfRule>
  </conditionalFormatting>
  <conditionalFormatting sqref="AT99:AU108">
    <cfRule type="dataBar" priority="38">
      <dataBar>
        <cfvo type="num" val="0"/>
        <cfvo type="num" val="1"/>
        <color rgb="FFFFB628"/>
      </dataBar>
      <extLst>
        <ext xmlns:x14="http://schemas.microsoft.com/office/spreadsheetml/2009/9/main" uri="{B025F937-C7B1-47D3-B67F-A62EFF666E3E}">
          <x14:id>{EF797521-3241-2244-B61B-8539ADB99576}</x14:id>
        </ext>
      </extLst>
    </cfRule>
  </conditionalFormatting>
  <conditionalFormatting sqref="AT109:AU110">
    <cfRule type="dataBar" priority="37">
      <dataBar>
        <cfvo type="num" val="0"/>
        <cfvo type="num" val="1"/>
        <color rgb="FFFFB628"/>
      </dataBar>
      <extLst>
        <ext xmlns:x14="http://schemas.microsoft.com/office/spreadsheetml/2009/9/main" uri="{B025F937-C7B1-47D3-B67F-A62EFF666E3E}">
          <x14:id>{588FE42C-720D-CA4C-A784-2B37AAE615AC}</x14:id>
        </ext>
      </extLst>
    </cfRule>
  </conditionalFormatting>
  <conditionalFormatting sqref="AY54:BD59 AR135:BC137 AN145:AY152 AR140:BC140">
    <cfRule type="dataBar" priority="51">
      <dataBar>
        <cfvo type="num" val="0"/>
        <cfvo type="num" val="1"/>
        <color rgb="FFFFB628"/>
      </dataBar>
      <extLst>
        <ext xmlns:x14="http://schemas.microsoft.com/office/spreadsheetml/2009/9/main" uri="{B025F937-C7B1-47D3-B67F-A62EFF666E3E}">
          <x14:id>{935C9577-BC72-D742-ADD0-475798D0E999}</x14:id>
        </ext>
      </extLst>
    </cfRule>
  </conditionalFormatting>
  <conditionalFormatting sqref="BB125:BC134">
    <cfRule type="dataBar" priority="32">
      <dataBar>
        <cfvo type="num" val="0"/>
        <cfvo type="num" val="1"/>
        <color rgb="FFFFB628"/>
      </dataBar>
      <extLst>
        <ext xmlns:x14="http://schemas.microsoft.com/office/spreadsheetml/2009/9/main" uri="{B025F937-C7B1-47D3-B67F-A62EFF666E3E}">
          <x14:id>{0221B8A7-FD81-744F-919B-71670BC1A091}</x14:id>
        </ext>
      </extLst>
    </cfRule>
  </conditionalFormatting>
  <conditionalFormatting sqref="BB165:BC174">
    <cfRule type="dataBar" priority="27">
      <dataBar>
        <cfvo type="num" val="0"/>
        <cfvo type="num" val="1"/>
        <color rgb="FFFFB628"/>
      </dataBar>
      <extLst>
        <ext xmlns:x14="http://schemas.microsoft.com/office/spreadsheetml/2009/9/main" uri="{B025F937-C7B1-47D3-B67F-A62EFF666E3E}">
          <x14:id>{6322838C-A664-B74D-AAAB-99849B760EFC}</x14:id>
        </ext>
      </extLst>
    </cfRule>
  </conditionalFormatting>
  <conditionalFormatting sqref="BF343:BN343">
    <cfRule type="dataBar" priority="24">
      <dataBar>
        <cfvo type="num" val="0"/>
        <cfvo type="num" val="1"/>
        <color rgb="FFFFB628"/>
      </dataBar>
      <extLst>
        <ext xmlns:x14="http://schemas.microsoft.com/office/spreadsheetml/2009/9/main" uri="{B025F937-C7B1-47D3-B67F-A62EFF666E3E}">
          <x14:id>{24736EDF-92BB-7E4F-895D-5E2DCF2C74D9}</x14:id>
        </ext>
      </extLst>
    </cfRule>
  </conditionalFormatting>
  <conditionalFormatting sqref="BF380:BN380 BP380:BQ380">
    <cfRule type="dataBar" priority="23">
      <dataBar>
        <cfvo type="num" val="0"/>
        <cfvo type="num" val="1"/>
        <color rgb="FFFFB628"/>
      </dataBar>
      <extLst>
        <ext xmlns:x14="http://schemas.microsoft.com/office/spreadsheetml/2009/9/main" uri="{B025F937-C7B1-47D3-B67F-A62EFF666E3E}">
          <x14:id>{9F88D2FB-71A4-8B44-BF42-19C431E4089F}</x14:id>
        </ext>
      </extLst>
    </cfRule>
  </conditionalFormatting>
  <conditionalFormatting sqref="BF487:BN487 BP487:BQ487">
    <cfRule type="dataBar" priority="9">
      <dataBar>
        <cfvo type="num" val="0"/>
        <cfvo type="num" val="1"/>
        <color rgb="FFFFB628"/>
      </dataBar>
      <extLst>
        <ext xmlns:x14="http://schemas.microsoft.com/office/spreadsheetml/2009/9/main" uri="{B025F937-C7B1-47D3-B67F-A62EFF666E3E}">
          <x14:id>{0AEDA03C-DE1C-5546-8A6C-4394C01EADB9}</x14:id>
        </ext>
      </extLst>
    </cfRule>
  </conditionalFormatting>
  <conditionalFormatting sqref="BF414:BO414 BQ414">
    <cfRule type="dataBar" priority="22">
      <dataBar>
        <cfvo type="num" val="0"/>
        <cfvo type="num" val="1"/>
        <color rgb="FFFFB628"/>
      </dataBar>
      <extLst>
        <ext xmlns:x14="http://schemas.microsoft.com/office/spreadsheetml/2009/9/main" uri="{B025F937-C7B1-47D3-B67F-A62EFF666E3E}">
          <x14:id>{4750D1CC-032F-A244-AC34-2D192ADFFEA3}</x14:id>
        </ext>
      </extLst>
    </cfRule>
  </conditionalFormatting>
  <conditionalFormatting sqref="BF521:BO521 BQ521">
    <cfRule type="dataBar" priority="8">
      <dataBar>
        <cfvo type="num" val="0"/>
        <cfvo type="num" val="1"/>
        <color rgb="FFFFB628"/>
      </dataBar>
      <extLst>
        <ext xmlns:x14="http://schemas.microsoft.com/office/spreadsheetml/2009/9/main" uri="{B025F937-C7B1-47D3-B67F-A62EFF666E3E}">
          <x14:id>{8A2C4F94-3581-2E4C-BDB0-FBEA436A5B40}</x14:id>
        </ext>
      </extLst>
    </cfRule>
  </conditionalFormatting>
  <conditionalFormatting sqref="BF306:BP306">
    <cfRule type="dataBar" priority="25">
      <dataBar>
        <cfvo type="num" val="0"/>
        <cfvo type="num" val="1"/>
        <color rgb="FFFFB628"/>
      </dataBar>
      <extLst>
        <ext xmlns:x14="http://schemas.microsoft.com/office/spreadsheetml/2009/9/main" uri="{B025F937-C7B1-47D3-B67F-A62EFF666E3E}">
          <x14:id>{AA508430-4FE3-2E45-A8FE-71E28E9E875E}</x14:id>
        </ext>
      </extLst>
    </cfRule>
  </conditionalFormatting>
  <conditionalFormatting sqref="BF451:BP451">
    <cfRule type="dataBar" priority="21">
      <dataBar>
        <cfvo type="num" val="0"/>
        <cfvo type="num" val="1"/>
        <color rgb="FFFFB628"/>
      </dataBar>
      <extLst>
        <ext xmlns:x14="http://schemas.microsoft.com/office/spreadsheetml/2009/9/main" uri="{B025F937-C7B1-47D3-B67F-A62EFF666E3E}">
          <x14:id>{9CD0266C-9254-2540-8ED1-67A32456E88E}</x14:id>
        </ext>
      </extLst>
    </cfRule>
  </conditionalFormatting>
  <conditionalFormatting sqref="BF558:BP558">
    <cfRule type="dataBar" priority="7">
      <dataBar>
        <cfvo type="num" val="0"/>
        <cfvo type="num" val="1"/>
        <color rgb="FFFFB628"/>
      </dataBar>
      <extLst>
        <ext xmlns:x14="http://schemas.microsoft.com/office/spreadsheetml/2009/9/main" uri="{B025F937-C7B1-47D3-B67F-A62EFF666E3E}">
          <x14:id>{58E6B5FF-DCFC-9C43-9B35-F89502DA930E}</x14:id>
        </ext>
      </extLst>
    </cfRule>
  </conditionalFormatting>
  <conditionalFormatting sqref="BO380:BO389">
    <cfRule type="dataBar" priority="10">
      <dataBar>
        <cfvo type="num" val="0"/>
        <cfvo type="num" val="1"/>
        <color rgb="FFFFB628"/>
      </dataBar>
      <extLst>
        <ext xmlns:x14="http://schemas.microsoft.com/office/spreadsheetml/2009/9/main" uri="{B025F937-C7B1-47D3-B67F-A62EFF666E3E}">
          <x14:id>{94B57C82-22C7-9249-B64C-3858EB7EC73F}</x14:id>
        </ext>
      </extLst>
    </cfRule>
  </conditionalFormatting>
  <conditionalFormatting sqref="BO390:BO391">
    <cfRule type="dataBar" priority="11">
      <dataBar>
        <cfvo type="num" val="0"/>
        <cfvo type="num" val="1"/>
        <color rgb="FFFFB628"/>
      </dataBar>
      <extLst>
        <ext xmlns:x14="http://schemas.microsoft.com/office/spreadsheetml/2009/9/main" uri="{B025F937-C7B1-47D3-B67F-A62EFF666E3E}">
          <x14:id>{996FDEC0-F14A-CF44-9C51-94136A825303}</x14:id>
        </ext>
      </extLst>
    </cfRule>
  </conditionalFormatting>
  <conditionalFormatting sqref="BO487:BO496">
    <cfRule type="dataBar" priority="1">
      <dataBar>
        <cfvo type="num" val="0"/>
        <cfvo type="num" val="1"/>
        <color rgb="FFFFB628"/>
      </dataBar>
      <extLst>
        <ext xmlns:x14="http://schemas.microsoft.com/office/spreadsheetml/2009/9/main" uri="{B025F937-C7B1-47D3-B67F-A62EFF666E3E}">
          <x14:id>{7CBC0882-25E4-1746-A0ED-478DFE8DC12B}</x14:id>
        </ext>
      </extLst>
    </cfRule>
  </conditionalFormatting>
  <conditionalFormatting sqref="BO497:BO498">
    <cfRule type="dataBar" priority="2">
      <dataBar>
        <cfvo type="num" val="0"/>
        <cfvo type="num" val="1"/>
        <color rgb="FFFFB628"/>
      </dataBar>
      <extLst>
        <ext xmlns:x14="http://schemas.microsoft.com/office/spreadsheetml/2009/9/main" uri="{B025F937-C7B1-47D3-B67F-A62EFF666E3E}">
          <x14:id>{1A402B82-2124-C447-A4AA-050CC33EF111}</x14:id>
        </ext>
      </extLst>
    </cfRule>
  </conditionalFormatting>
  <conditionalFormatting sqref="BO343:BP343">
    <cfRule type="dataBar" priority="18">
      <dataBar>
        <cfvo type="num" val="0"/>
        <cfvo type="num" val="1"/>
        <color rgb="FFFFB628"/>
      </dataBar>
      <extLst>
        <ext xmlns:x14="http://schemas.microsoft.com/office/spreadsheetml/2009/9/main" uri="{B025F937-C7B1-47D3-B67F-A62EFF666E3E}">
          <x14:id>{4CDB1514-9848-1643-B2FD-16B525A29D2B}</x14:id>
        </ext>
      </extLst>
    </cfRule>
  </conditionalFormatting>
  <conditionalFormatting sqref="BP414:BP423">
    <cfRule type="dataBar" priority="14">
      <dataBar>
        <cfvo type="num" val="0"/>
        <cfvo type="num" val="1"/>
        <color rgb="FFFFB628"/>
      </dataBar>
      <extLst>
        <ext xmlns:x14="http://schemas.microsoft.com/office/spreadsheetml/2009/9/main" uri="{B025F937-C7B1-47D3-B67F-A62EFF666E3E}">
          <x14:id>{FB89EB2A-DFF6-5142-BDCA-7E0CC44148C3}</x14:id>
        </ext>
      </extLst>
    </cfRule>
  </conditionalFormatting>
  <conditionalFormatting sqref="BP424:BP425">
    <cfRule type="dataBar" priority="15">
      <dataBar>
        <cfvo type="num" val="0"/>
        <cfvo type="num" val="1"/>
        <color rgb="FFFFB628"/>
      </dataBar>
      <extLst>
        <ext xmlns:x14="http://schemas.microsoft.com/office/spreadsheetml/2009/9/main" uri="{B025F937-C7B1-47D3-B67F-A62EFF666E3E}">
          <x14:id>{B986F61A-1ED4-7E43-A9C8-E06A00FA2D07}</x14:id>
        </ext>
      </extLst>
    </cfRule>
  </conditionalFormatting>
  <conditionalFormatting sqref="BP521:BP530">
    <cfRule type="dataBar" priority="5">
      <dataBar>
        <cfvo type="num" val="0"/>
        <cfvo type="num" val="1"/>
        <color rgb="FFFFB628"/>
      </dataBar>
      <extLst>
        <ext xmlns:x14="http://schemas.microsoft.com/office/spreadsheetml/2009/9/main" uri="{B025F937-C7B1-47D3-B67F-A62EFF666E3E}">
          <x14:id>{0FE58045-8F86-1144-8FE9-E50DC8EB667F}</x14:id>
        </ext>
      </extLst>
    </cfRule>
  </conditionalFormatting>
  <conditionalFormatting sqref="BP531:BP532">
    <cfRule type="dataBar" priority="6">
      <dataBar>
        <cfvo type="num" val="0"/>
        <cfvo type="num" val="1"/>
        <color rgb="FFFFB628"/>
      </dataBar>
      <extLst>
        <ext xmlns:x14="http://schemas.microsoft.com/office/spreadsheetml/2009/9/main" uri="{B025F937-C7B1-47D3-B67F-A62EFF666E3E}">
          <x14:id>{763B2441-634B-6E47-BE4A-36ACA2012C32}</x14:id>
        </ext>
      </extLst>
    </cfRule>
  </conditionalFormatting>
  <conditionalFormatting sqref="BQ306:BQ315">
    <cfRule type="dataBar" priority="19">
      <dataBar>
        <cfvo type="num" val="0"/>
        <cfvo type="num" val="1"/>
        <color rgb="FFFFB628"/>
      </dataBar>
      <extLst>
        <ext xmlns:x14="http://schemas.microsoft.com/office/spreadsheetml/2009/9/main" uri="{B025F937-C7B1-47D3-B67F-A62EFF666E3E}">
          <x14:id>{465A3025-BD85-4044-9692-2F3A5C324BE8}</x14:id>
        </ext>
      </extLst>
    </cfRule>
  </conditionalFormatting>
  <conditionalFormatting sqref="BQ316:BQ317">
    <cfRule type="dataBar" priority="20">
      <dataBar>
        <cfvo type="num" val="0"/>
        <cfvo type="num" val="1"/>
        <color rgb="FFFFB628"/>
      </dataBar>
      <extLst>
        <ext xmlns:x14="http://schemas.microsoft.com/office/spreadsheetml/2009/9/main" uri="{B025F937-C7B1-47D3-B67F-A62EFF666E3E}">
          <x14:id>{8C81A134-778C-CA4E-A88B-7D2A7F58D4C1}</x14:id>
        </ext>
      </extLst>
    </cfRule>
  </conditionalFormatting>
  <conditionalFormatting sqref="BQ343:BQ352">
    <cfRule type="dataBar" priority="16">
      <dataBar>
        <cfvo type="num" val="0"/>
        <cfvo type="num" val="1"/>
        <color rgb="FFFFB628"/>
      </dataBar>
      <extLst>
        <ext xmlns:x14="http://schemas.microsoft.com/office/spreadsheetml/2009/9/main" uri="{B025F937-C7B1-47D3-B67F-A62EFF666E3E}">
          <x14:id>{6C74FFA8-E54E-AE43-832E-8A762EE83010}</x14:id>
        </ext>
      </extLst>
    </cfRule>
  </conditionalFormatting>
  <conditionalFormatting sqref="BQ353:BQ354">
    <cfRule type="dataBar" priority="17">
      <dataBar>
        <cfvo type="num" val="0"/>
        <cfvo type="num" val="1"/>
        <color rgb="FFFFB628"/>
      </dataBar>
      <extLst>
        <ext xmlns:x14="http://schemas.microsoft.com/office/spreadsheetml/2009/9/main" uri="{B025F937-C7B1-47D3-B67F-A62EFF666E3E}">
          <x14:id>{3EB7D662-E01F-9142-838B-F5E583E9B8D0}</x14:id>
        </ext>
      </extLst>
    </cfRule>
  </conditionalFormatting>
  <conditionalFormatting sqref="BQ451:BQ460">
    <cfRule type="dataBar" priority="12">
      <dataBar>
        <cfvo type="num" val="0"/>
        <cfvo type="num" val="1"/>
        <color rgb="FFFFB628"/>
      </dataBar>
      <extLst>
        <ext xmlns:x14="http://schemas.microsoft.com/office/spreadsheetml/2009/9/main" uri="{B025F937-C7B1-47D3-B67F-A62EFF666E3E}">
          <x14:id>{39E1B2BC-EBDA-2749-83D1-FA021A0D7B83}</x14:id>
        </ext>
      </extLst>
    </cfRule>
  </conditionalFormatting>
  <conditionalFormatting sqref="BQ461:BQ462">
    <cfRule type="dataBar" priority="13">
      <dataBar>
        <cfvo type="num" val="0"/>
        <cfvo type="num" val="1"/>
        <color rgb="FFFFB628"/>
      </dataBar>
      <extLst>
        <ext xmlns:x14="http://schemas.microsoft.com/office/spreadsheetml/2009/9/main" uri="{B025F937-C7B1-47D3-B67F-A62EFF666E3E}">
          <x14:id>{E01C5CC9-F48C-1044-A726-DA9C08660D89}</x14:id>
        </ext>
      </extLst>
    </cfRule>
  </conditionalFormatting>
  <conditionalFormatting sqref="BQ558:BQ567">
    <cfRule type="dataBar" priority="3">
      <dataBar>
        <cfvo type="num" val="0"/>
        <cfvo type="num" val="1"/>
        <color rgb="FFFFB628"/>
      </dataBar>
      <extLst>
        <ext xmlns:x14="http://schemas.microsoft.com/office/spreadsheetml/2009/9/main" uri="{B025F937-C7B1-47D3-B67F-A62EFF666E3E}">
          <x14:id>{6299071E-B507-0C44-943A-F1A2BD782445}</x14:id>
        </ext>
      </extLst>
    </cfRule>
  </conditionalFormatting>
  <conditionalFormatting sqref="BQ568:BQ569">
    <cfRule type="dataBar" priority="4">
      <dataBar>
        <cfvo type="num" val="0"/>
        <cfvo type="num" val="1"/>
        <color rgb="FFFFB628"/>
      </dataBar>
      <extLst>
        <ext xmlns:x14="http://schemas.microsoft.com/office/spreadsheetml/2009/9/main" uri="{B025F937-C7B1-47D3-B67F-A62EFF666E3E}">
          <x14:id>{3508F5C4-E845-A449-A142-A304CEB1046B}</x14:id>
        </ext>
      </extLst>
    </cfRule>
  </conditionalFormatting>
  <pageMargins left="0.7" right="0.7" top="0.75" bottom="0.75" header="0.3" footer="0.3"/>
  <pageSetup scale="38" fitToHeight="0" orientation="landscape" horizontalDpi="0" verticalDpi="0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99028F9-0163-4645-95CA-BAC61C680DF4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AJ99:AJ108</xm:sqref>
        </x14:conditionalFormatting>
        <x14:conditionalFormatting xmlns:xm="http://schemas.microsoft.com/office/excel/2006/main">
          <x14:cfRule type="dataBar" id="{CC778CD1-BCF7-A341-B5C4-D8DBC9F71683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AJ109:AJ110</xm:sqref>
        </x14:conditionalFormatting>
        <x14:conditionalFormatting xmlns:xm="http://schemas.microsoft.com/office/excel/2006/main">
          <x14:cfRule type="dataBar" id="{C69B54F6-44CD-F749-94B4-854CE0D23C53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AK99:AS108</xm:sqref>
        </x14:conditionalFormatting>
        <x14:conditionalFormatting xmlns:xm="http://schemas.microsoft.com/office/excel/2006/main">
          <x14:cfRule type="dataBar" id="{AA34307B-AA04-C24C-B3D0-928CE660F482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AK109:AS110</xm:sqref>
        </x14:conditionalFormatting>
        <x14:conditionalFormatting xmlns:xm="http://schemas.microsoft.com/office/excel/2006/main">
          <x14:cfRule type="dataBar" id="{97797087-6549-7449-8205-622B01885313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AR125:AR134</xm:sqref>
        </x14:conditionalFormatting>
        <x14:conditionalFormatting xmlns:xm="http://schemas.microsoft.com/office/excel/2006/main">
          <x14:cfRule type="dataBar" id="{324B75F2-D2EB-BF40-B62A-487C7F6422DB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AR165:AR174</xm:sqref>
        </x14:conditionalFormatting>
        <x14:conditionalFormatting xmlns:xm="http://schemas.microsoft.com/office/excel/2006/main">
          <x14:cfRule type="dataBar" id="{78A30AB2-A211-9A4E-8D7A-0EFC04FC8A5A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AR175:BC177 AR180:BC180</xm:sqref>
        </x14:conditionalFormatting>
        <x14:conditionalFormatting xmlns:xm="http://schemas.microsoft.com/office/excel/2006/main">
          <x14:cfRule type="dataBar" id="{595DED47-E607-344D-B7A3-AD287CEC08F5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AS125:BA134</xm:sqref>
        </x14:conditionalFormatting>
        <x14:conditionalFormatting xmlns:xm="http://schemas.microsoft.com/office/excel/2006/main">
          <x14:cfRule type="dataBar" id="{D468FA9C-6E00-4A4B-80AE-1AC192FF92EE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AS165:BA174</xm:sqref>
        </x14:conditionalFormatting>
        <x14:conditionalFormatting xmlns:xm="http://schemas.microsoft.com/office/excel/2006/main">
          <x14:cfRule type="dataBar" id="{EF797521-3241-2244-B61B-8539ADB99576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AT99:AU108</xm:sqref>
        </x14:conditionalFormatting>
        <x14:conditionalFormatting xmlns:xm="http://schemas.microsoft.com/office/excel/2006/main">
          <x14:cfRule type="dataBar" id="{588FE42C-720D-CA4C-A784-2B37AAE615AC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AT109:AU110</xm:sqref>
        </x14:conditionalFormatting>
        <x14:conditionalFormatting xmlns:xm="http://schemas.microsoft.com/office/excel/2006/main">
          <x14:cfRule type="dataBar" id="{935C9577-BC72-D742-ADD0-475798D0E999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AY54:BD59 AR135:BC137 AN145:AY152 AR140:BC140</xm:sqref>
        </x14:conditionalFormatting>
        <x14:conditionalFormatting xmlns:xm="http://schemas.microsoft.com/office/excel/2006/main">
          <x14:cfRule type="dataBar" id="{0221B8A7-FD81-744F-919B-71670BC1A091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BB125:BC134</xm:sqref>
        </x14:conditionalFormatting>
        <x14:conditionalFormatting xmlns:xm="http://schemas.microsoft.com/office/excel/2006/main">
          <x14:cfRule type="dataBar" id="{6322838C-A664-B74D-AAAB-99849B760EFC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BB165:BC174</xm:sqref>
        </x14:conditionalFormatting>
        <x14:conditionalFormatting xmlns:xm="http://schemas.microsoft.com/office/excel/2006/main">
          <x14:cfRule type="dataBar" id="{24736EDF-92BB-7E4F-895D-5E2DCF2C74D9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BF343:BN343</xm:sqref>
        </x14:conditionalFormatting>
        <x14:conditionalFormatting xmlns:xm="http://schemas.microsoft.com/office/excel/2006/main">
          <x14:cfRule type="dataBar" id="{9F88D2FB-71A4-8B44-BF42-19C431E4089F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BF380:BN380 BP380:BQ380</xm:sqref>
        </x14:conditionalFormatting>
        <x14:conditionalFormatting xmlns:xm="http://schemas.microsoft.com/office/excel/2006/main">
          <x14:cfRule type="dataBar" id="{0AEDA03C-DE1C-5546-8A6C-4394C01EADB9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BF487:BN487 BP487:BQ487</xm:sqref>
        </x14:conditionalFormatting>
        <x14:conditionalFormatting xmlns:xm="http://schemas.microsoft.com/office/excel/2006/main">
          <x14:cfRule type="dataBar" id="{4750D1CC-032F-A244-AC34-2D192ADFFEA3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BF414:BO414 BQ414</xm:sqref>
        </x14:conditionalFormatting>
        <x14:conditionalFormatting xmlns:xm="http://schemas.microsoft.com/office/excel/2006/main">
          <x14:cfRule type="dataBar" id="{8A2C4F94-3581-2E4C-BDB0-FBEA436A5B40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BF521:BO521 BQ521</xm:sqref>
        </x14:conditionalFormatting>
        <x14:conditionalFormatting xmlns:xm="http://schemas.microsoft.com/office/excel/2006/main">
          <x14:cfRule type="dataBar" id="{AA508430-4FE3-2E45-A8FE-71E28E9E875E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BF306:BP306</xm:sqref>
        </x14:conditionalFormatting>
        <x14:conditionalFormatting xmlns:xm="http://schemas.microsoft.com/office/excel/2006/main">
          <x14:cfRule type="dataBar" id="{9CD0266C-9254-2540-8ED1-67A32456E88E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BF451:BP451</xm:sqref>
        </x14:conditionalFormatting>
        <x14:conditionalFormatting xmlns:xm="http://schemas.microsoft.com/office/excel/2006/main">
          <x14:cfRule type="dataBar" id="{58E6B5FF-DCFC-9C43-9B35-F89502DA930E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BF558:BP558</xm:sqref>
        </x14:conditionalFormatting>
        <x14:conditionalFormatting xmlns:xm="http://schemas.microsoft.com/office/excel/2006/main">
          <x14:cfRule type="dataBar" id="{94B57C82-22C7-9249-B64C-3858EB7EC73F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BO380:BO389</xm:sqref>
        </x14:conditionalFormatting>
        <x14:conditionalFormatting xmlns:xm="http://schemas.microsoft.com/office/excel/2006/main">
          <x14:cfRule type="dataBar" id="{996FDEC0-F14A-CF44-9C51-94136A825303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BO390:BO391</xm:sqref>
        </x14:conditionalFormatting>
        <x14:conditionalFormatting xmlns:xm="http://schemas.microsoft.com/office/excel/2006/main">
          <x14:cfRule type="dataBar" id="{7CBC0882-25E4-1746-A0ED-478DFE8DC12B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BO487:BO496</xm:sqref>
        </x14:conditionalFormatting>
        <x14:conditionalFormatting xmlns:xm="http://schemas.microsoft.com/office/excel/2006/main">
          <x14:cfRule type="dataBar" id="{1A402B82-2124-C447-A4AA-050CC33EF111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BO497:BO498</xm:sqref>
        </x14:conditionalFormatting>
        <x14:conditionalFormatting xmlns:xm="http://schemas.microsoft.com/office/excel/2006/main">
          <x14:cfRule type="dataBar" id="{4CDB1514-9848-1643-B2FD-16B525A29D2B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BO343:BP343</xm:sqref>
        </x14:conditionalFormatting>
        <x14:conditionalFormatting xmlns:xm="http://schemas.microsoft.com/office/excel/2006/main">
          <x14:cfRule type="dataBar" id="{FB89EB2A-DFF6-5142-BDCA-7E0CC44148C3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BP414:BP423</xm:sqref>
        </x14:conditionalFormatting>
        <x14:conditionalFormatting xmlns:xm="http://schemas.microsoft.com/office/excel/2006/main">
          <x14:cfRule type="dataBar" id="{B986F61A-1ED4-7E43-A9C8-E06A00FA2D07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BP424:BP425</xm:sqref>
        </x14:conditionalFormatting>
        <x14:conditionalFormatting xmlns:xm="http://schemas.microsoft.com/office/excel/2006/main">
          <x14:cfRule type="dataBar" id="{0FE58045-8F86-1144-8FE9-E50DC8EB667F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BP521:BP530</xm:sqref>
        </x14:conditionalFormatting>
        <x14:conditionalFormatting xmlns:xm="http://schemas.microsoft.com/office/excel/2006/main">
          <x14:cfRule type="dataBar" id="{763B2441-634B-6E47-BE4A-36ACA2012C32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BP531:BP532</xm:sqref>
        </x14:conditionalFormatting>
        <x14:conditionalFormatting xmlns:xm="http://schemas.microsoft.com/office/excel/2006/main">
          <x14:cfRule type="dataBar" id="{465A3025-BD85-4044-9692-2F3A5C324BE8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BQ306:BQ315</xm:sqref>
        </x14:conditionalFormatting>
        <x14:conditionalFormatting xmlns:xm="http://schemas.microsoft.com/office/excel/2006/main">
          <x14:cfRule type="dataBar" id="{8C81A134-778C-CA4E-A88B-7D2A7F58D4C1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BQ316:BQ317</xm:sqref>
        </x14:conditionalFormatting>
        <x14:conditionalFormatting xmlns:xm="http://schemas.microsoft.com/office/excel/2006/main">
          <x14:cfRule type="dataBar" id="{6C74FFA8-E54E-AE43-832E-8A762EE83010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BQ343:BQ352</xm:sqref>
        </x14:conditionalFormatting>
        <x14:conditionalFormatting xmlns:xm="http://schemas.microsoft.com/office/excel/2006/main">
          <x14:cfRule type="dataBar" id="{3EB7D662-E01F-9142-838B-F5E583E9B8D0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BQ353:BQ354</xm:sqref>
        </x14:conditionalFormatting>
        <x14:conditionalFormatting xmlns:xm="http://schemas.microsoft.com/office/excel/2006/main">
          <x14:cfRule type="dataBar" id="{39E1B2BC-EBDA-2749-83D1-FA021A0D7B83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BQ451:BQ460</xm:sqref>
        </x14:conditionalFormatting>
        <x14:conditionalFormatting xmlns:xm="http://schemas.microsoft.com/office/excel/2006/main">
          <x14:cfRule type="dataBar" id="{E01C5CC9-F48C-1044-A726-DA9C08660D89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BQ461:BQ462</xm:sqref>
        </x14:conditionalFormatting>
        <x14:conditionalFormatting xmlns:xm="http://schemas.microsoft.com/office/excel/2006/main">
          <x14:cfRule type="dataBar" id="{6299071E-B507-0C44-943A-F1A2BD782445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BQ558:BQ567</xm:sqref>
        </x14:conditionalFormatting>
        <x14:conditionalFormatting xmlns:xm="http://schemas.microsoft.com/office/excel/2006/main">
          <x14:cfRule type="dataBar" id="{3508F5C4-E845-A449-A142-A304CEB1046B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BQ568:BQ569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preview</vt:lpstr>
      <vt:lpstr>Sheet1</vt:lpstr>
      <vt:lpstr>live</vt:lpstr>
      <vt:lpstr>draft</vt:lpstr>
      <vt:lpstr>preview!Print_Area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Yeh</dc:creator>
  <cp:lastModifiedBy>Tom Yeh</cp:lastModifiedBy>
  <cp:lastPrinted>2026-05-06T15:46:38Z</cp:lastPrinted>
  <dcterms:created xsi:type="dcterms:W3CDTF">2026-01-19T14:11:06Z</dcterms:created>
  <dcterms:modified xsi:type="dcterms:W3CDTF">2026-05-07T16:20:28Z</dcterms:modified>
</cp:coreProperties>
</file>